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codeName="{B7FE6334-C1A2-E50D-BD3D-5F4D41BBC2E3}"/>
  <workbookPr codeName="ThisWorkbook"/>
  <bookViews>
    <workbookView xWindow="0" yWindow="0" windowWidth="20490" windowHeight="7755"/>
  </bookViews>
  <sheets>
    <sheet name="Introduction" sheetId="4" r:id="rId1"/>
    <sheet name="Instructions" sheetId="5" r:id="rId2"/>
    <sheet name="Audit Tool" sheetId="1" r:id="rId3"/>
    <sheet name="Answer sheet" sheetId="2" state="hidden" r:id="rId4"/>
    <sheet name="Summary" sheetId="6" r:id="rId5"/>
    <sheet name="Recommendations" sheetId="3" r:id="rId6"/>
  </sheets>
  <externalReferences>
    <externalReference r:id="rId7"/>
    <externalReference r:id="rId8"/>
  </externalReferences>
  <definedNames>
    <definedName name="Answer1">'Answer sheet'!$A$2:$A$3</definedName>
    <definedName name="Answer1.1">'[1]Answer Sheet'!$A$3:$A$4</definedName>
    <definedName name="Answer10">'Answer sheet'!$E$46:$E$49</definedName>
    <definedName name="Answer10.1">'[1]Answer Sheet'!$Q$17:$Q$21</definedName>
    <definedName name="Answer11">'Answer sheet'!$A$57:$A$63</definedName>
    <definedName name="Answer11.1">'[1]Answer Sheet'!$Q$25:$Q$26</definedName>
    <definedName name="Answer111">'Answer sheet'!$E$68:$E$71</definedName>
    <definedName name="Answer12">'Answer sheet'!$E$52:$E$55</definedName>
    <definedName name="Answer13">'Answer sheet'!$E$58:$E$65</definedName>
    <definedName name="Answer14">'Answer sheet'!$A$68:$A$78</definedName>
    <definedName name="Answer15">'Answer sheet'!$A$81:$A$82</definedName>
    <definedName name="Answer16">'Answer sheet'!$A$85:$A$91</definedName>
    <definedName name="Answer18">'[2]Answer sheet'!$G$17:$G$22</definedName>
    <definedName name="Answer19">'[2]Answer sheet'!$A$23:$A$28</definedName>
    <definedName name="Answer2">'Answer sheet'!$C$2:$C$3</definedName>
    <definedName name="Answer20">'[2]Answer sheet'!$D$23:$D$24</definedName>
    <definedName name="Answer21">'[2]Answer sheet'!$H$25:$H$33</definedName>
    <definedName name="Answer22">'[2]Answer sheet'!$A$31:$A$34</definedName>
    <definedName name="Answer23">'[2]Answer sheet'!$D$30:$D$31</definedName>
    <definedName name="Answer24">'[2]Answer sheet'!$A$38:$A$39</definedName>
    <definedName name="Answer25">'[2]Answer sheet'!$A$43:$A$55</definedName>
    <definedName name="Answer3">'[1]Answer Sheet'!$A$15:$A$20</definedName>
    <definedName name="Answer3.1">'Answer sheet'!$E$2:$E$15</definedName>
    <definedName name="Answer4">'Answer sheet'!$A$17:$A$21</definedName>
    <definedName name="Answer5">'Answer sheet'!$A$24:$A$26</definedName>
    <definedName name="Answer5.1">'[1]Answer Sheet'!$L$3:$L$6</definedName>
    <definedName name="Answer6">'Answer sheet'!$E$24:$E$35</definedName>
    <definedName name="Answer7">'Answer sheet'!$A$38:$A$42</definedName>
    <definedName name="Answer7.1">'[1]Answer Sheet'!$L$21:$L$24</definedName>
    <definedName name="Answer8">'[1]Answer Sheet'!$L$28:$L$35</definedName>
    <definedName name="Answer8.1">'Answer sheet'!$E$38:$E$43</definedName>
    <definedName name="Answer9">'Answer sheet'!$A$46:$A$54</definedName>
    <definedName name="AnswerC">'[2]Answer sheet'!$C$2:$C$7</definedName>
    <definedName name="Asnwer10">#REF!</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8" i="1"/>
  <c r="AY9"/>
  <c r="AY10"/>
  <c r="AY11"/>
  <c r="AY12"/>
  <c r="AY13"/>
  <c r="AX8"/>
  <c r="AX9"/>
  <c r="AX10"/>
  <c r="AX11"/>
  <c r="AV8"/>
  <c r="AV9"/>
  <c r="AV10"/>
  <c r="AV11"/>
  <c r="AV12"/>
  <c r="AV13"/>
  <c r="AV14"/>
  <c r="AB8"/>
  <c r="AB9"/>
  <c r="AB10"/>
  <c r="AB11"/>
  <c r="X19"/>
  <c r="W19"/>
  <c r="AX12" l="1"/>
  <c r="AX13"/>
  <c r="AX14"/>
  <c r="AX15"/>
  <c r="AX16"/>
  <c r="AX17"/>
  <c r="AY21" l="1"/>
  <c r="AQ25"/>
  <c r="AR25"/>
  <c r="AS25"/>
  <c r="AJ25"/>
  <c r="AK25"/>
  <c r="AL25"/>
  <c r="AM25"/>
  <c r="AN25"/>
  <c r="AO25"/>
  <c r="AP25"/>
  <c r="AI25"/>
  <c r="AG25"/>
  <c r="Y19"/>
  <c r="AE19"/>
  <c r="AG19"/>
  <c r="AI19"/>
  <c r="AJ19"/>
  <c r="AK19"/>
  <c r="AL19"/>
  <c r="AM19"/>
  <c r="AN19"/>
  <c r="AO19"/>
  <c r="AP19"/>
  <c r="AQ19"/>
  <c r="AR19"/>
  <c r="AS19"/>
  <c r="X21"/>
  <c r="Y21"/>
  <c r="AE21"/>
  <c r="AG21"/>
  <c r="AI21"/>
  <c r="AJ21"/>
  <c r="AK21"/>
  <c r="AK23" s="1"/>
  <c r="AK20" s="1"/>
  <c r="AL21"/>
  <c r="AM21"/>
  <c r="AN21"/>
  <c r="AO21"/>
  <c r="AP21"/>
  <c r="AQ21"/>
  <c r="AR21"/>
  <c r="AS21"/>
  <c r="X25"/>
  <c r="Y25"/>
  <c r="AE25"/>
  <c r="X28"/>
  <c r="Y28"/>
  <c r="AE28"/>
  <c r="AG28"/>
  <c r="AI28"/>
  <c r="AJ28"/>
  <c r="AK28"/>
  <c r="AL28"/>
  <c r="AM28"/>
  <c r="AN28"/>
  <c r="AO28"/>
  <c r="AP28"/>
  <c r="AQ28"/>
  <c r="AR28"/>
  <c r="AS28"/>
  <c r="X29"/>
  <c r="Y29"/>
  <c r="AE29"/>
  <c r="AG29"/>
  <c r="AI29"/>
  <c r="AJ29"/>
  <c r="AK29"/>
  <c r="AL29"/>
  <c r="AM29"/>
  <c r="AN29"/>
  <c r="AO29"/>
  <c r="AP29"/>
  <c r="AQ29"/>
  <c r="AR29"/>
  <c r="AS29"/>
  <c r="W25"/>
  <c r="W29"/>
  <c r="W28"/>
  <c r="W21"/>
  <c r="AY19" l="1"/>
  <c r="AP24"/>
  <c r="AP23"/>
  <c r="AP20" s="1"/>
  <c r="AO24"/>
  <c r="AO23"/>
  <c r="AO20" s="1"/>
  <c r="AN23"/>
  <c r="AN20" s="1"/>
  <c r="AN24"/>
  <c r="AN26" s="1"/>
  <c r="AN30" s="1"/>
  <c r="O12" i="6" s="1"/>
  <c r="AM24" i="1"/>
  <c r="AM23"/>
  <c r="AM20" s="1"/>
  <c r="AL23"/>
  <c r="AL20" s="1"/>
  <c r="AJ23"/>
  <c r="AJ20" s="1"/>
  <c r="AG23"/>
  <c r="AG20" s="1"/>
  <c r="AE23"/>
  <c r="AE20" s="1"/>
  <c r="Y23"/>
  <c r="Y20" s="1"/>
  <c r="X23"/>
  <c r="X20" s="1"/>
  <c r="X24"/>
  <c r="W24"/>
  <c r="W26" s="1"/>
  <c r="W23"/>
  <c r="AS23"/>
  <c r="AS20" s="1"/>
  <c r="AS24"/>
  <c r="AS26" s="1"/>
  <c r="AR23"/>
  <c r="AR20" s="1"/>
  <c r="AR24"/>
  <c r="AQ23"/>
  <c r="AQ20" s="1"/>
  <c r="AQ24"/>
  <c r="AQ26" s="1"/>
  <c r="Y24"/>
  <c r="AL24"/>
  <c r="AL26" s="1"/>
  <c r="AL30" s="1"/>
  <c r="O10" i="6" s="1"/>
  <c r="AK24" i="1"/>
  <c r="AJ24"/>
  <c r="AJ26" s="1"/>
  <c r="AI23"/>
  <c r="AI20" s="1"/>
  <c r="AI24"/>
  <c r="AG24"/>
  <c r="AE24"/>
  <c r="AO26"/>
  <c r="AO30" s="1"/>
  <c r="O13" i="6" s="1"/>
  <c r="AM26" i="1"/>
  <c r="AK26"/>
  <c r="AK30" s="1"/>
  <c r="O9" i="6" s="1"/>
  <c r="AI26" i="1"/>
  <c r="AG26"/>
  <c r="AE26"/>
  <c r="AM22"/>
  <c r="AE22"/>
  <c r="AP26"/>
  <c r="AP30" s="1"/>
  <c r="O14" i="6" s="1"/>
  <c r="X26" i="1"/>
  <c r="AO22"/>
  <c r="AK22"/>
  <c r="AP22"/>
  <c r="AN22"/>
  <c r="AJ22"/>
  <c r="X22"/>
  <c r="AY14"/>
  <c r="AY15"/>
  <c r="AY16"/>
  <c r="AY17"/>
  <c r="AV15"/>
  <c r="AV16"/>
  <c r="AV17"/>
  <c r="AB12"/>
  <c r="AB13"/>
  <c r="AB14"/>
  <c r="AB15"/>
  <c r="AB16"/>
  <c r="AB17"/>
  <c r="AL22" l="1"/>
  <c r="AM30"/>
  <c r="O11" i="6" s="1"/>
  <c r="AJ30" i="1"/>
  <c r="O8" i="6" s="1"/>
  <c r="AI22" i="1"/>
  <c r="AI30"/>
  <c r="O7" i="6" s="1"/>
  <c r="X30" i="1"/>
  <c r="N6" i="6" s="1"/>
  <c r="Y26" i="1"/>
  <c r="AG22"/>
  <c r="AG30"/>
  <c r="O6" i="6" s="1"/>
  <c r="AE30" i="1"/>
  <c r="O5" i="6" s="1"/>
  <c r="Y22" i="1"/>
  <c r="W22"/>
  <c r="W20"/>
  <c r="W30" s="1"/>
  <c r="N5" i="6" s="1"/>
  <c r="AS22" i="1"/>
  <c r="AR26"/>
  <c r="AR22"/>
  <c r="AS30"/>
  <c r="O16" i="6" s="1"/>
  <c r="AQ22" i="1"/>
  <c r="AQ30"/>
  <c r="AR30" l="1"/>
  <c r="O15" i="6" s="1"/>
  <c r="K20" s="1"/>
  <c r="Y30" i="1"/>
  <c r="N7" i="6" s="1"/>
  <c r="J20" s="1"/>
  <c r="AY25" i="1"/>
  <c r="AY28"/>
  <c r="AY29"/>
  <c r="AY23" l="1"/>
  <c r="AY20" s="1"/>
  <c r="AY24"/>
  <c r="AY26" s="1"/>
  <c r="AY30" l="1"/>
  <c r="P5" i="6" s="1"/>
  <c r="L20" s="1"/>
  <c r="AY22" i="1"/>
</calcChain>
</file>

<file path=xl/sharedStrings.xml><?xml version="1.0" encoding="utf-8"?>
<sst xmlns="http://schemas.openxmlformats.org/spreadsheetml/2006/main" count="279" uniqueCount="222">
  <si>
    <t>Subarachnoid Haemorrhage: Managing the flow - secondary/acute care</t>
  </si>
  <si>
    <t>Audit Toolkit</t>
  </si>
  <si>
    <t>info@ncepod.org.uk</t>
  </si>
  <si>
    <t>Please complete as many questions which are applicable to the care of the patient</t>
  </si>
  <si>
    <t>For information on the recommendation to which each question assesses please click on the         button</t>
  </si>
  <si>
    <t>This toolkit can be used in conjunction with the Self Assessment Checklist. This can be found by clicking on the report image or at:</t>
  </si>
  <si>
    <t>http://www.ncepod.org.uk/2013sah.htm</t>
  </si>
  <si>
    <t>Instructions for completion</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</si>
  <si>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xml:space="preserve">. To do this please click on the options button above this spreadsheet in the top left of the workbook. In the dialogue box which opens click on enable macros, ok. The spreadsheet should now be functional. </t>
    </r>
  </si>
  <si>
    <t>Amending the tool to include more or less patients</t>
  </si>
  <si>
    <t>This tool has been set up to be completed on 10 patients.</t>
  </si>
  <si>
    <t>If the audit is undertaken on less than 10 patients, please delete out the extra rows.</t>
  </si>
  <si>
    <r>
      <t xml:space="preserve">If the audit is undertaken on more than 10 patients, please add in additional rows by copying row 9 </t>
    </r>
    <r>
      <rPr>
        <b/>
        <sz val="11"/>
        <color theme="1"/>
        <rFont val="Calibri"/>
        <family val="2"/>
        <scheme val="minor"/>
      </rPr>
      <t>(before populated with patient data)</t>
    </r>
    <r>
      <rPr>
        <sz val="11"/>
        <color theme="1"/>
        <rFont val="Calibri"/>
        <family val="2"/>
        <scheme val="minor"/>
      </rPr>
      <t>, and inserting the copied cells above row 10.</t>
    </r>
  </si>
  <si>
    <t>Following these steps will ensure the formulas work correctly.</t>
  </si>
  <si>
    <t>For information on the recommendation to which each question assesses please click on the         button. This will take you to the recommendations page. Please click on the Audit tool tab to return to the questionnaire.</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</si>
  <si>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</si>
  <si>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 xml:space="preserve">Where a question answer is highlighted in red, this indicates this is an area of care where the recommendation (or the question assessing a recommendation) is not being met. The more answers are highlighted in red, the more likely it is a recommendation is not being met. </t>
  </si>
  <si>
    <t>Summary data is given at the bottom of the tool (audit tool tab).</t>
  </si>
  <si>
    <r>
      <t xml:space="preserve">As the questionnaire is completed a summary of responses is collated on the </t>
    </r>
    <r>
      <rPr>
        <b/>
        <sz val="11"/>
        <color theme="1"/>
        <rFont val="Calibri"/>
        <family val="2"/>
        <scheme val="minor"/>
      </rPr>
      <t>summary tab</t>
    </r>
    <r>
      <rPr>
        <sz val="11"/>
        <color theme="1"/>
        <rFont val="Calibri"/>
        <family val="2"/>
        <scheme val="minor"/>
      </rPr>
      <t>.</t>
    </r>
  </si>
  <si>
    <t xml:space="preserve">Each question that relates to a recommendation will become highlighted with the following </t>
  </si>
  <si>
    <t>Green - Recommendation sub criteria was met in 100% of the sample</t>
  </si>
  <si>
    <t>Amber - Recommendation sub criteria was met in between 50-90% of the sample</t>
  </si>
  <si>
    <t>Red - Recommendation sub criteria was met in less than 50% of the sample</t>
  </si>
  <si>
    <t>Blue - Recommendation sub criteria were not answered/not applicable for any of the sample</t>
  </si>
  <si>
    <t>The sub criteria can be changed for the tool as a whole where necessary (not for individual questions). Where this is required please amend the % criteria values in the RAG system table on the summary sheet.</t>
  </si>
  <si>
    <t xml:space="preserve">As the questionnaire is completed the radar chart will be populated based on the answers given in the recommendation sub criteria. The percentage is worked out based on the number of cases completed; therefore if data is completed for only 1 patient and the subcriteria questions are all met then a Trust will be meeting 100% of recommendations. This must be considered when analysing the results. </t>
  </si>
  <si>
    <t>Each number point on the chart relates to a recommendation; the higher the percentage, the more likely a recommenation is being met. The total percentage for each recommendation is also displayed below the sub criteria questions.</t>
  </si>
  <si>
    <t>In order for the formulas to work, an answer must be given for each recommendation subcategory; therefore please ensure NA's are input where prompted and appropriate</t>
  </si>
  <si>
    <t>NCEPOD does not ask for any of this data back; it is for each Trust to make a judgement as to whether they are meeting recommendations.</t>
  </si>
  <si>
    <r>
      <t xml:space="preserve">Thank you for downloading the toolkit for </t>
    </r>
    <r>
      <rPr>
        <i/>
        <sz val="11"/>
        <color theme="1"/>
        <rFont val="Calibri"/>
        <family val="2"/>
        <scheme val="minor"/>
      </rPr>
      <t xml:space="preserve">'Subarachnoid Haemorrhage: Managing the Flow (tertiary care)'. </t>
    </r>
    <r>
      <rPr>
        <sz val="11"/>
        <color theme="1"/>
        <rFont val="Calibri"/>
        <family val="2"/>
        <scheme val="minor"/>
      </rPr>
      <t>We hope you find this useful and if you have any feedback please do contact us at info@ncepod.org.uk (see below for link). Please can you advise your local audit department if you plan to undertake this audit, it is important that they are made aware of it for the benefit of demonstrating Trust activity and also so that they are in a position to support you and endorse the activity for your benefit.</t>
    </r>
  </si>
  <si>
    <r>
      <t xml:space="preserve">This data collection tool is made up of questions which can be used to assess how well your Trust is meeting recommendations made in </t>
    </r>
    <r>
      <rPr>
        <i/>
        <sz val="11"/>
        <color theme="1"/>
        <rFont val="Calibri"/>
        <family val="2"/>
        <scheme val="minor"/>
      </rPr>
      <t>"Subarachnoid Haemorrhage: Managing the Flow (tertiary care)"</t>
    </r>
  </si>
  <si>
    <t>Managing the Flow?</t>
  </si>
  <si>
    <t>Recommendation</t>
  </si>
  <si>
    <t>Question number</t>
  </si>
  <si>
    <t>Patient 1</t>
  </si>
  <si>
    <t>Patient 2</t>
  </si>
  <si>
    <t>Patient 3</t>
  </si>
  <si>
    <t>Patient 4</t>
  </si>
  <si>
    <t>Patient 5</t>
  </si>
  <si>
    <t>Patient 6</t>
  </si>
  <si>
    <t>Patient 7</t>
  </si>
  <si>
    <t>Patient 8</t>
  </si>
  <si>
    <t>Patient 9</t>
  </si>
  <si>
    <t>Patient 10                                                                                           Add new patient (above this row before populating with data)</t>
  </si>
  <si>
    <t>Yes n</t>
  </si>
  <si>
    <t>Yes %</t>
  </si>
  <si>
    <t>No n</t>
  </si>
  <si>
    <t>No %</t>
  </si>
  <si>
    <t>Sub total</t>
  </si>
  <si>
    <t>No data/Not answered</t>
  </si>
  <si>
    <t>Not applicable</t>
  </si>
  <si>
    <t>Number of cases included in audit</t>
  </si>
  <si>
    <t>No data</t>
  </si>
  <si>
    <t>Summary data</t>
  </si>
  <si>
    <t>PATIENTS THAT DIED IN SECONDARY CARE</t>
  </si>
  <si>
    <t>Age (years)</t>
  </si>
  <si>
    <t>Gender</t>
  </si>
  <si>
    <t>SAH details:</t>
  </si>
  <si>
    <t>When was the patient's first arrival in hospital?</t>
  </si>
  <si>
    <t>Was the inpatient rehabilitation of this patient adequate?</t>
  </si>
  <si>
    <t>What was the patient's functional status on discharge?</t>
  </si>
  <si>
    <t>What was the discharge destination of the patient?</t>
  </si>
  <si>
    <t>Is there any evidence that the patient was discharged too soon?</t>
  </si>
  <si>
    <t>Was the post-discharge support planning adequate in your opinion?</t>
  </si>
  <si>
    <t>Was brain stem death testing performed?</t>
  </si>
  <si>
    <t>dd/mm/yyyy</t>
  </si>
  <si>
    <t>hh:mm</t>
  </si>
  <si>
    <t>Day</t>
  </si>
  <si>
    <t>Occupational therapy</t>
  </si>
  <si>
    <t>Neuropsychology</t>
  </si>
  <si>
    <t>Dedicated SAH nursing</t>
  </si>
  <si>
    <t>Neuropsychology referral</t>
  </si>
  <si>
    <t>Occupational therapy referral</t>
  </si>
  <si>
    <t>RECOMMENDATIONS</t>
  </si>
  <si>
    <r>
      <t xml:space="preserve">The nationally-agreed standard </t>
    </r>
    <r>
      <rPr>
        <i/>
        <sz val="11"/>
        <color theme="1"/>
        <rFont val="Calibri"/>
        <family val="2"/>
        <scheme val="minor"/>
      </rPr>
      <t>("National Clinical Guideline for Stroke")</t>
    </r>
    <r>
      <rPr>
        <sz val="11"/>
        <color theme="1"/>
        <rFont val="Calibri"/>
        <family val="2"/>
        <scheme val="minor"/>
      </rPr>
      <t xml:space="preserve"> of securing ruptured aneurysms within 48 hours should be met consistently and comprehensivel by healthcare professionals who trat this group of patients. This will require providers to assess the sevice they deliver and mvoe towards a seven-day-service</t>
    </r>
  </si>
  <si>
    <t>Neurosurgical/Neurosciences centres must ensure that trainees in neurosurgery and neuroradiology develop appropriate comptencies for future consultant practice</t>
  </si>
  <si>
    <t>Appropriately funded rehabilitation for all patients following an aneurysmal subarachnoid haemorrhage should include, as a minimum, access to information for patients and relatives, specialist subarachnoid haemorrhage nurses and comprehensive in-patient and out-patient rehabilitation services including appropriate neuropsychological support</t>
  </si>
  <si>
    <t>Organ donation rates following datal aneurysmal subarachnoid haemorrhage should be audited and policies adopted to increase the frequency with which this occurs</t>
  </si>
  <si>
    <t>A1</t>
  </si>
  <si>
    <t xml:space="preserve">Male </t>
  </si>
  <si>
    <t>Female</t>
  </si>
  <si>
    <t>A2</t>
  </si>
  <si>
    <t>No</t>
  </si>
  <si>
    <t>GP referral direct to neurosurgery following telephone consultation</t>
  </si>
  <si>
    <t>GP referral direct to neurosurgery following clinical review in person</t>
  </si>
  <si>
    <t>GP referral to secondary/acute care following clinical review in person (this hospital)</t>
  </si>
  <si>
    <t>GP referral to secondary/acute care following clinical review in person (other hospital)</t>
  </si>
  <si>
    <t>GP referral to secondary/acute care following telephone consultation (this hospital)</t>
  </si>
  <si>
    <t>GP referral to secondary/acute care following telephone consultation (other hospital)</t>
  </si>
  <si>
    <t>Other transfer from secondary/acute care (different hospital)</t>
  </si>
  <si>
    <t>Referred to NSC following self referral to ED (this hospital)</t>
  </si>
  <si>
    <t>Referral and transfer following self referral to ED (other hospital)</t>
  </si>
  <si>
    <t>Referral to NSC following presentation to ED via ambulance/999 call (this hospital)</t>
  </si>
  <si>
    <t>Referral and transfer to NSC following presentation to ED via ambulance/999 call (other hospital)</t>
  </si>
  <si>
    <t>Other transfer from tertiary care (other NSC)</t>
  </si>
  <si>
    <t>Referral from Outpatient Clinic</t>
  </si>
  <si>
    <t>Other</t>
  </si>
  <si>
    <t>A4</t>
  </si>
  <si>
    <t>Endovascular coiling of the aneurysm</t>
  </si>
  <si>
    <t>Clipping following attempted coiling</t>
  </si>
  <si>
    <t>Neurosurgical clipping of the aneurysm</t>
  </si>
  <si>
    <t>No procedure - decision to manage the patient conservatively</t>
  </si>
  <si>
    <t>No procedure - intervention planned but patient died before it was possible</t>
  </si>
  <si>
    <t>A5</t>
  </si>
  <si>
    <t>Unable to answer</t>
  </si>
  <si>
    <t>A6</t>
  </si>
  <si>
    <t>Delayed presentation to hospital</t>
  </si>
  <si>
    <t>Delayed diagnosis in acute/secondary care</t>
  </si>
  <si>
    <t>Delayed referral in seconday care</t>
  </si>
  <si>
    <t>Lack of neurosurgeon able to clip the aneurysm - weekend</t>
  </si>
  <si>
    <t>Clinical reason - delay was appropriate/necessary</t>
  </si>
  <si>
    <t>Delayed acceptance by NSC</t>
  </si>
  <si>
    <t>Lack of neurosurgeon able to clip the aneurysm - out of hours</t>
  </si>
  <si>
    <t>Lack of interventional radiology cover - weekend</t>
  </si>
  <si>
    <t>Lack of interventional radiology cover - out of hours</t>
  </si>
  <si>
    <t>Awaiting review by other specialist clinician</t>
  </si>
  <si>
    <t>Lack of other resources</t>
  </si>
  <si>
    <t>A3.1</t>
  </si>
  <si>
    <t>A7</t>
  </si>
  <si>
    <t>Present/unscrubbed</t>
  </si>
  <si>
    <t>Present/scrubbed</t>
  </si>
  <si>
    <t>Support via telephone</t>
  </si>
  <si>
    <t>None</t>
  </si>
  <si>
    <t>No symptoms</t>
  </si>
  <si>
    <t>Slight disability</t>
  </si>
  <si>
    <t>Moderate disability</t>
  </si>
  <si>
    <t>Severe disability</t>
  </si>
  <si>
    <t>No disability despite symptoms</t>
  </si>
  <si>
    <t>A.81</t>
  </si>
  <si>
    <t>Physiotherpay</t>
  </si>
  <si>
    <t>A9</t>
  </si>
  <si>
    <t>Speech and language therapy</t>
  </si>
  <si>
    <t>Specialist rehabilitation nursing</t>
  </si>
  <si>
    <t>None of these</t>
  </si>
  <si>
    <t>NA</t>
  </si>
  <si>
    <t>A10</t>
  </si>
  <si>
    <t>Yes</t>
  </si>
  <si>
    <t>A11</t>
  </si>
  <si>
    <t>A12</t>
  </si>
  <si>
    <t>A13</t>
  </si>
  <si>
    <t>Discharged to previous place of residence</t>
  </si>
  <si>
    <t>Discharged to a rehabilitation unit</t>
  </si>
  <si>
    <t>Discharged to other hospital for further treatment</t>
  </si>
  <si>
    <t>Discharged to other hospital for palliative care</t>
  </si>
  <si>
    <t>Nursing home</t>
  </si>
  <si>
    <t>A14</t>
  </si>
  <si>
    <t>Referral to specialist case worker/SAH nurse</t>
  </si>
  <si>
    <t>Referral of patient to SAH support organisation</t>
  </si>
  <si>
    <t>Patient support via telephone contact</t>
  </si>
  <si>
    <t>Physiotherapy referral</t>
  </si>
  <si>
    <t>Speech and language therapy referral</t>
  </si>
  <si>
    <t>Issuing patients/relatives with information on living post-SAH</t>
  </si>
  <si>
    <t>Insufficient data</t>
  </si>
  <si>
    <t>A15</t>
  </si>
  <si>
    <t>Not considered by medical staff</t>
  </si>
  <si>
    <t>Refused by next of kin</t>
  </si>
  <si>
    <t>Did the patient attend the ED?</t>
  </si>
  <si>
    <t>PATIENTS ADMITTED TO NSC</t>
  </si>
  <si>
    <t>PATIENT DETAILS</t>
  </si>
  <si>
    <t>When did the patient's first arrival in NSC?</t>
  </si>
  <si>
    <t>NSC admission details:</t>
  </si>
  <si>
    <t>Please indicate the best description of the primary intervention (or lack thereof) undergone by the patient to secure the aneurysm</t>
  </si>
  <si>
    <t>Did the patient undergo any emergency surgery in addition to the primary intervention?</t>
  </si>
  <si>
    <t>Details of when primary intervention was performed</t>
  </si>
  <si>
    <t>Was there more than 48 hours between onset of aSAH and intervention?</t>
  </si>
  <si>
    <t>12b</t>
  </si>
  <si>
    <t>12a</t>
  </si>
  <si>
    <t>In your opinion, was there a delay in performing the procedure?</t>
  </si>
  <si>
    <t>If primary intervention was delayed, what was the reason for this?</t>
  </si>
  <si>
    <t>What was the grade of the operating surgeon/interventional radiologist?</t>
  </si>
  <si>
    <t>15b</t>
  </si>
  <si>
    <t>If not a consultant, what was the level of consultant supervision?</t>
  </si>
  <si>
    <t>What was the patient's functional status on following the procedure? (when discharged from theatre/recovery to ward/ICU/HDU/etc)</t>
  </si>
  <si>
    <t>Was there adequate planning for rehabilitation for this patient?</t>
  </si>
  <si>
    <t>Please select all that apply (answers may be multiple)</t>
  </si>
  <si>
    <t>Is there any evidence of any delays in transfer to specialist rehabilitation?</t>
  </si>
  <si>
    <t>Was the death discussed at a mortality and morbidity meeting?</t>
  </si>
  <si>
    <t>If YES to 27a, was brain stem death diagnosed?</t>
  </si>
  <si>
    <t>Was the patient suitable for organ donation?</t>
  </si>
  <si>
    <t>If YES to 28a, did organ donation occur?</t>
  </si>
  <si>
    <t>If NO to 28b, why not?</t>
  </si>
  <si>
    <t>27a</t>
  </si>
  <si>
    <t>27b</t>
  </si>
  <si>
    <t>28a</t>
  </si>
  <si>
    <t>28b</t>
  </si>
  <si>
    <t>28c</t>
  </si>
  <si>
    <t>Consultant</t>
  </si>
  <si>
    <t>Staff grade/Associate specialist</t>
  </si>
  <si>
    <t>Trainee with CCT</t>
  </si>
  <si>
    <t>Senior specialist trainee</t>
  </si>
  <si>
    <t>Junior specialist trainee</t>
  </si>
  <si>
    <t>Basic grade</t>
  </si>
  <si>
    <t>A16</t>
  </si>
  <si>
    <t>Was there documented formal assessment and/or treatment of the patient by the following during the admission?</t>
  </si>
  <si>
    <t>Dedicad rehabilitation consultant</t>
  </si>
  <si>
    <t>Dedicated rehabilitation consultant</t>
  </si>
  <si>
    <t>S&amp;L therapy referral</t>
  </si>
  <si>
    <t>Referral of patient to SAH support group</t>
  </si>
  <si>
    <t>Issuing patients/ relatives with information on living post-SAH</t>
  </si>
  <si>
    <t>Is there any evidence of the following at time of discharge:</t>
  </si>
  <si>
    <t>A111</t>
  </si>
  <si>
    <t>NA (died prior to discharge)</t>
  </si>
  <si>
    <t>Was there more than 48 hours between admission to NSS and intervention?</t>
  </si>
  <si>
    <t>Physiotherapy</t>
  </si>
  <si>
    <t>Recommendation - Sub criteria question number (reference only)</t>
  </si>
  <si>
    <t>22. i</t>
  </si>
  <si>
    <t>22. ii</t>
  </si>
  <si>
    <t>22. iii</t>
  </si>
  <si>
    <t>22. iv</t>
  </si>
  <si>
    <t>22. v</t>
  </si>
  <si>
    <t>22. vi</t>
  </si>
  <si>
    <t>22. vii</t>
  </si>
  <si>
    <t>22. viii</t>
  </si>
  <si>
    <t>Recommendation - Sub criteria questions (score)</t>
  </si>
  <si>
    <t>Average % of recommendation</t>
  </si>
  <si>
    <t>RAG system (NCEPOD recommends these are set at the following limits, however these can be adapted by your Trust where appropriate by amending the thresholds as required)</t>
  </si>
  <si>
    <t>%</t>
  </si>
  <si>
    <t>Green</t>
  </si>
  <si>
    <t>Amber</t>
  </si>
  <si>
    <t xml:space="preserve">What was the mode of admission to this NSC?
</t>
  </si>
  <si>
    <t>Please note: If the patient presented to secondary/acute care in this hospital, the secondary/acute part of the SAH audit tool can also be completed</t>
  </si>
  <si>
    <t>RADAR CHART</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</si>
</sst>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b/>
      <sz val="14"/>
      <name val="Calibri"/>
      <family val="2"/>
      <scheme val="minor"/>
    </font>
    <font>
      <b/>
      <sz val="11"/>
      <name val="Calibri"/>
      <family val="2"/>
      <scheme val="minor"/>
    </font>
    <font>
      <sz val="11"/>
      <name val="Calibri"/>
      <family val="2"/>
      <scheme val="minor"/>
    </font>
    <font>
      <sz val="11"/>
      <color rgb="FFFF0000"/>
      <name val="Calibri"/>
      <family val="2"/>
      <scheme val="minor"/>
    </font>
    <font>
      <i/>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FF00"/>
        <bgColor indexed="64"/>
      </patternFill>
    </fill>
    <fill>
      <patternFill patternType="solid">
        <fgColor rgb="FFFF9900"/>
        <bgColor indexed="64"/>
      </patternFill>
    </fill>
    <fill>
      <patternFill patternType="solid">
        <fgColor rgb="FFFF0000"/>
        <bgColor indexed="64"/>
      </patternFill>
    </fill>
    <fill>
      <patternFill patternType="solid">
        <fgColor theme="8" tint="0.79998168889431442"/>
        <bgColor indexed="64"/>
      </patternFill>
    </fill>
    <fill>
      <patternFill patternType="lightGray">
        <bgColor theme="0"/>
      </patternFill>
    </fill>
    <fill>
      <patternFill patternType="solid">
        <fgColor indexed="65"/>
        <bgColor indexed="64"/>
      </patternFill>
    </fill>
    <fill>
      <patternFill patternType="solid">
        <fgColor theme="0" tint="-0.249977111117893"/>
        <bgColor indexed="64"/>
      </patternFill>
    </fill>
  </fills>
  <borders count="22">
    <border>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35">
    <xf numFmtId="0" fontId="0" fillId="0" borderId="0" xfId="0"/>
    <xf numFmtId="0" fontId="0" fillId="2" borderId="0" xfId="0" applyFill="1"/>
    <xf numFmtId="0" fontId="0" fillId="2" borderId="0" xfId="0" applyFill="1" applyProtection="1">
      <protection locked="0"/>
    </xf>
    <xf numFmtId="0" fontId="0" fillId="2" borderId="0" xfId="0" applyFill="1" applyAlignment="1" applyProtection="1">
      <protection locked="0"/>
    </xf>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0" fillId="2" borderId="0" xfId="0" applyFill="1" applyAlignment="1" applyProtection="1">
      <alignment vertical="top" wrapText="1"/>
      <protection locked="0"/>
    </xf>
    <xf numFmtId="0" fontId="6" fillId="2" borderId="0" xfId="1" applyFill="1" applyAlignment="1" applyProtection="1">
      <protection locked="0"/>
    </xf>
    <xf numFmtId="0" fontId="0" fillId="2" borderId="0" xfId="0" applyFill="1" applyAlignment="1" applyProtection="1">
      <alignment wrapText="1"/>
      <protection locked="0"/>
    </xf>
    <xf numFmtId="0" fontId="0" fillId="3" borderId="0" xfId="0" applyFill="1"/>
    <xf numFmtId="0" fontId="6" fillId="0" borderId="0" xfId="1" applyFill="1" applyAlignment="1" applyProtection="1"/>
    <xf numFmtId="0" fontId="3" fillId="2" borderId="0" xfId="0" applyFont="1" applyFill="1" applyProtection="1"/>
    <xf numFmtId="0" fontId="0" fillId="2" borderId="0" xfId="0" applyFill="1" applyProtection="1"/>
    <xf numFmtId="0" fontId="0" fillId="2" borderId="0" xfId="0" applyFill="1" applyAlignment="1" applyProtection="1">
      <alignment wrapText="1"/>
    </xf>
    <xf numFmtId="0" fontId="1" fillId="2" borderId="0" xfId="0" applyFont="1" applyFill="1" applyProtection="1"/>
    <xf numFmtId="0" fontId="0" fillId="2" borderId="0" xfId="0" applyFont="1" applyFill="1" applyProtection="1"/>
    <xf numFmtId="0" fontId="1" fillId="4" borderId="0" xfId="0" applyFont="1" applyFill="1" applyProtection="1"/>
    <xf numFmtId="0" fontId="1" fillId="5" borderId="0" xfId="0" applyFont="1" applyFill="1" applyProtection="1"/>
    <xf numFmtId="0" fontId="1" fillId="6" borderId="0" xfId="0" applyFont="1" applyFill="1" applyProtection="1"/>
    <xf numFmtId="0" fontId="1" fillId="7" borderId="0" xfId="0" applyFont="1" applyFill="1" applyProtection="1"/>
    <xf numFmtId="0" fontId="7" fillId="2" borderId="1" xfId="0" applyFont="1" applyFill="1" applyBorder="1"/>
    <xf numFmtId="1" fontId="8" fillId="2" borderId="1" xfId="0" applyNumberFormat="1" applyFont="1" applyFill="1" applyBorder="1" applyAlignment="1" applyProtection="1">
      <alignment horizontal="left"/>
      <protection locked="0"/>
    </xf>
    <xf numFmtId="1" fontId="9" fillId="2" borderId="1" xfId="0" applyNumberFormat="1" applyFont="1" applyFill="1" applyBorder="1" applyAlignment="1" applyProtection="1">
      <alignment horizontal="left"/>
      <protection locked="0"/>
    </xf>
    <xf numFmtId="1" fontId="8" fillId="2" borderId="2" xfId="0" applyNumberFormat="1" applyFont="1" applyFill="1" applyBorder="1" applyAlignment="1" applyProtection="1">
      <alignment horizontal="left"/>
      <protection locked="0"/>
    </xf>
    <xf numFmtId="1" fontId="2" fillId="2" borderId="1" xfId="0" applyNumberFormat="1"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xf numFmtId="0" fontId="9" fillId="2" borderId="1" xfId="0" applyFont="1" applyFill="1" applyBorder="1"/>
    <xf numFmtId="0" fontId="0" fillId="2" borderId="3" xfId="0" applyFill="1" applyBorder="1" applyAlignment="1" applyProtection="1">
      <alignment horizontal="left"/>
      <protection locked="0"/>
    </xf>
    <xf numFmtId="0" fontId="0" fillId="0" borderId="3" xfId="0" applyBorder="1" applyAlignment="1">
      <alignment wrapText="1"/>
    </xf>
    <xf numFmtId="0" fontId="0" fillId="0" borderId="3" xfId="0" applyFont="1" applyBorder="1" applyAlignment="1">
      <alignment wrapText="1"/>
    </xf>
    <xf numFmtId="0" fontId="0" fillId="9" borderId="3" xfId="0" applyFill="1" applyBorder="1" applyAlignment="1">
      <alignment horizontal="center"/>
    </xf>
    <xf numFmtId="0" fontId="0" fillId="0" borderId="3" xfId="0" applyBorder="1" applyAlignment="1">
      <alignment horizontal="center"/>
    </xf>
    <xf numFmtId="0" fontId="9" fillId="8" borderId="13" xfId="0" applyFont="1" applyFill="1" applyBorder="1" applyAlignment="1" applyProtection="1">
      <alignment horizontal="center"/>
      <protection locked="0"/>
    </xf>
    <xf numFmtId="0" fontId="9" fillId="8" borderId="7" xfId="0" applyFont="1" applyFill="1" applyBorder="1" applyAlignment="1" applyProtection="1">
      <alignment horizontal="center"/>
      <protection locked="0"/>
    </xf>
    <xf numFmtId="0" fontId="0" fillId="2" borderId="7" xfId="0" applyFont="1" applyFill="1" applyBorder="1" applyAlignment="1" applyProtection="1">
      <alignment horizontal="center" wrapText="1"/>
      <protection locked="0"/>
    </xf>
    <xf numFmtId="0" fontId="0" fillId="8" borderId="7" xfId="0" applyFill="1" applyBorder="1" applyProtection="1">
      <protection locked="0"/>
    </xf>
    <xf numFmtId="0" fontId="0" fillId="9" borderId="7" xfId="0" applyFill="1" applyBorder="1"/>
    <xf numFmtId="0" fontId="0" fillId="0" borderId="7" xfId="0" applyBorder="1"/>
    <xf numFmtId="0" fontId="0" fillId="0" borderId="3" xfId="0" applyBorder="1" applyAlignment="1">
      <alignment vertical="center"/>
    </xf>
    <xf numFmtId="0" fontId="0" fillId="0" borderId="3" xfId="0" applyFill="1" applyBorder="1" applyAlignment="1">
      <alignment vertical="center"/>
    </xf>
    <xf numFmtId="0" fontId="0" fillId="0" borderId="3" xfId="0" applyFill="1" applyBorder="1" applyAlignment="1">
      <alignment wrapText="1"/>
    </xf>
    <xf numFmtId="0" fontId="0" fillId="2" borderId="7" xfId="0" applyFill="1" applyBorder="1" applyAlignment="1" applyProtection="1">
      <alignment horizontal="center"/>
      <protection locked="0" hidden="1"/>
    </xf>
    <xf numFmtId="0" fontId="0" fillId="2" borderId="7" xfId="0" applyFill="1" applyBorder="1" applyAlignment="1" applyProtection="1">
      <alignment horizontal="center" wrapText="1"/>
      <protection locked="0" hidden="1"/>
    </xf>
    <xf numFmtId="0" fontId="9" fillId="0" borderId="7" xfId="0" applyFont="1" applyFill="1" applyBorder="1" applyAlignment="1" applyProtection="1">
      <alignment horizontal="center"/>
      <protection locked="0" hidden="1"/>
    </xf>
    <xf numFmtId="0" fontId="0" fillId="0" borderId="12" xfId="0" applyBorder="1" applyAlignment="1">
      <alignment wrapText="1"/>
    </xf>
    <xf numFmtId="0" fontId="0" fillId="0" borderId="11" xfId="0" applyBorder="1" applyAlignment="1">
      <alignment horizontal="left" wrapText="1"/>
    </xf>
    <xf numFmtId="0" fontId="0" fillId="0" borderId="3" xfId="0" applyBorder="1" applyAlignment="1" applyProtection="1">
      <alignment wrapText="1"/>
      <protection locked="0" hidden="1"/>
    </xf>
    <xf numFmtId="0" fontId="9" fillId="8" borderId="7" xfId="0" applyFont="1" applyFill="1" applyBorder="1" applyAlignment="1" applyProtection="1">
      <protection locked="0"/>
    </xf>
    <xf numFmtId="0" fontId="0" fillId="0" borderId="6" xfId="0" applyBorder="1" applyAlignment="1">
      <alignment horizontal="center"/>
    </xf>
    <xf numFmtId="14" fontId="0" fillId="0" borderId="6" xfId="0" applyNumberFormat="1" applyBorder="1" applyAlignment="1">
      <alignment horizontal="center"/>
    </xf>
    <xf numFmtId="0" fontId="0" fillId="0" borderId="7" xfId="0" applyBorder="1" applyAlignment="1">
      <alignment horizontal="center"/>
    </xf>
    <xf numFmtId="0" fontId="9" fillId="2" borderId="16" xfId="0" applyFont="1" applyFill="1" applyBorder="1" applyAlignment="1" applyProtection="1">
      <alignment horizontal="left"/>
      <protection locked="0"/>
    </xf>
    <xf numFmtId="0" fontId="0" fillId="0" borderId="15" xfId="0" applyBorder="1"/>
    <xf numFmtId="0" fontId="9" fillId="2" borderId="6" xfId="0" applyFont="1" applyFill="1" applyBorder="1" applyAlignment="1" applyProtection="1">
      <alignment horizontal="left"/>
      <protection locked="0"/>
    </xf>
    <xf numFmtId="0" fontId="9" fillId="2" borderId="3" xfId="0" applyFont="1" applyFill="1" applyBorder="1" applyAlignment="1" applyProtection="1">
      <alignment horizontal="left"/>
      <protection locked="0"/>
    </xf>
    <xf numFmtId="0" fontId="9" fillId="2" borderId="7" xfId="0" applyFont="1" applyFill="1" applyBorder="1" applyAlignment="1" applyProtection="1">
      <alignment horizontal="left" vertical="top" wrapText="1"/>
      <protection locked="0"/>
    </xf>
    <xf numFmtId="0" fontId="8" fillId="2" borderId="16" xfId="0" applyFont="1" applyFill="1" applyBorder="1" applyProtection="1">
      <protection locked="0"/>
    </xf>
    <xf numFmtId="0" fontId="1" fillId="2" borderId="15" xfId="0" applyFont="1" applyFill="1" applyBorder="1" applyAlignment="1" applyProtection="1">
      <protection locked="0"/>
    </xf>
    <xf numFmtId="0" fontId="0" fillId="2" borderId="15" xfId="0" applyFont="1" applyFill="1" applyBorder="1" applyAlignment="1" applyProtection="1">
      <protection locked="0"/>
    </xf>
    <xf numFmtId="0" fontId="0" fillId="2" borderId="15" xfId="0" applyFill="1" applyBorder="1"/>
    <xf numFmtId="0" fontId="0" fillId="0" borderId="0" xfId="0" applyAlignment="1">
      <alignment horizontal="center"/>
    </xf>
    <xf numFmtId="0" fontId="2" fillId="0" borderId="0" xfId="0" applyFont="1"/>
    <xf numFmtId="0" fontId="2" fillId="0" borderId="0" xfId="0" applyFont="1" applyAlignment="1">
      <alignment horizontal="center"/>
    </xf>
    <xf numFmtId="0" fontId="1" fillId="0" borderId="0" xfId="0" applyFont="1"/>
    <xf numFmtId="0" fontId="1" fillId="0" borderId="0" xfId="0" applyFont="1" applyAlignment="1">
      <alignment horizontal="center"/>
    </xf>
    <xf numFmtId="0" fontId="1" fillId="0" borderId="8" xfId="0" applyFont="1" applyBorder="1"/>
    <xf numFmtId="0" fontId="1" fillId="0" borderId="8" xfId="0" applyFont="1" applyBorder="1" applyAlignment="1">
      <alignment horizontal="center"/>
    </xf>
    <xf numFmtId="0" fontId="9" fillId="2" borderId="17" xfId="0" applyFont="1" applyFill="1" applyBorder="1" applyAlignment="1" applyProtection="1">
      <alignment horizontal="center"/>
      <protection locked="0"/>
    </xf>
    <xf numFmtId="0" fontId="1" fillId="2" borderId="3" xfId="0" applyFont="1" applyFill="1" applyBorder="1" applyAlignment="1">
      <alignment horizontal="center"/>
    </xf>
    <xf numFmtId="0" fontId="0" fillId="7" borderId="3" xfId="0" applyFill="1" applyBorder="1" applyAlignment="1">
      <alignment horizontal="center"/>
    </xf>
    <xf numFmtId="1" fontId="9" fillId="7" borderId="3" xfId="0" applyNumberFormat="1" applyFont="1" applyFill="1" applyBorder="1" applyAlignment="1">
      <alignment horizontal="center"/>
    </xf>
    <xf numFmtId="0" fontId="0" fillId="2" borderId="3" xfId="0" applyFill="1" applyBorder="1"/>
    <xf numFmtId="1" fontId="0" fillId="2" borderId="3" xfId="0" applyNumberFormat="1" applyFill="1" applyBorder="1"/>
    <xf numFmtId="1" fontId="0" fillId="2" borderId="3" xfId="0" applyNumberFormat="1" applyFill="1" applyBorder="1" applyAlignment="1">
      <alignment horizontal="right"/>
    </xf>
    <xf numFmtId="0" fontId="10" fillId="0" borderId="0" xfId="0" applyFont="1" applyAlignment="1">
      <alignment horizontal="center"/>
    </xf>
    <xf numFmtId="0" fontId="2" fillId="0" borderId="0" xfId="0" applyFont="1" applyFill="1" applyAlignment="1">
      <alignment horizontal="center"/>
    </xf>
    <xf numFmtId="0" fontId="2" fillId="0" borderId="0" xfId="0" applyFont="1" applyFill="1"/>
    <xf numFmtId="0" fontId="9" fillId="2" borderId="10" xfId="0" applyFont="1" applyFill="1" applyBorder="1" applyAlignment="1" applyProtection="1">
      <alignment horizontal="center" wrapText="1"/>
      <protection locked="0"/>
    </xf>
    <xf numFmtId="0" fontId="0" fillId="0" borderId="11" xfId="0" applyFont="1" applyBorder="1" applyAlignment="1">
      <alignment wrapText="1"/>
    </xf>
    <xf numFmtId="0" fontId="11" fillId="2" borderId="7" xfId="0" applyFont="1" applyFill="1" applyBorder="1" applyAlignment="1" applyProtection="1">
      <alignment wrapText="1"/>
      <protection locked="0"/>
    </xf>
    <xf numFmtId="0" fontId="8" fillId="2" borderId="6" xfId="0" applyFont="1" applyFill="1" applyBorder="1" applyAlignment="1" applyProtection="1">
      <alignment horizontal="left"/>
      <protection locked="0"/>
    </xf>
    <xf numFmtId="0" fontId="0" fillId="2" borderId="6"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2" borderId="6" xfId="0" applyFill="1" applyBorder="1" applyAlignment="1">
      <alignment horizontal="center"/>
    </xf>
    <xf numFmtId="0" fontId="8" fillId="2" borderId="7" xfId="0" applyFont="1" applyFill="1" applyBorder="1" applyProtection="1">
      <protection locked="0"/>
    </xf>
    <xf numFmtId="0" fontId="9" fillId="8" borderId="13" xfId="0" applyFont="1" applyFill="1" applyBorder="1" applyProtection="1">
      <protection locked="0"/>
    </xf>
    <xf numFmtId="0" fontId="9" fillId="8" borderId="7" xfId="0" applyFont="1" applyFill="1" applyBorder="1" applyProtection="1">
      <protection locked="0"/>
    </xf>
    <xf numFmtId="0" fontId="9" fillId="8" borderId="21" xfId="0" applyFont="1" applyFill="1" applyBorder="1" applyAlignment="1" applyProtection="1">
      <protection locked="0"/>
    </xf>
    <xf numFmtId="0" fontId="9" fillId="2" borderId="21" xfId="0" applyFont="1" applyFill="1" applyBorder="1" applyAlignment="1" applyProtection="1">
      <protection locked="0"/>
    </xf>
    <xf numFmtId="0" fontId="9" fillId="2" borderId="20" xfId="0" applyFont="1" applyFill="1" applyBorder="1" applyAlignment="1" applyProtection="1">
      <alignment horizontal="center"/>
      <protection locked="0"/>
    </xf>
    <xf numFmtId="0" fontId="9" fillId="2" borderId="7" xfId="0" applyFont="1" applyFill="1" applyBorder="1" applyAlignment="1" applyProtection="1">
      <protection locked="0"/>
    </xf>
    <xf numFmtId="0" fontId="9" fillId="2" borderId="7" xfId="0" applyFont="1" applyFill="1" applyBorder="1" applyAlignment="1" applyProtection="1">
      <alignment horizontal="center"/>
      <protection locked="0"/>
    </xf>
    <xf numFmtId="0" fontId="0" fillId="2" borderId="7" xfId="0" applyFill="1" applyBorder="1"/>
    <xf numFmtId="0" fontId="1" fillId="2" borderId="14" xfId="0" applyFont="1" applyFill="1" applyBorder="1" applyAlignment="1" applyProtection="1">
      <alignment horizontal="left"/>
      <protection locked="0"/>
    </xf>
    <xf numFmtId="0" fontId="1" fillId="2" borderId="15" xfId="0" applyFont="1" applyFill="1" applyBorder="1" applyAlignment="1" applyProtection="1">
      <alignment horizontal="left"/>
      <protection locked="0"/>
    </xf>
    <xf numFmtId="0" fontId="1" fillId="2" borderId="16" xfId="0" applyFont="1" applyFill="1" applyBorder="1" applyAlignment="1" applyProtection="1">
      <alignment horizontal="left"/>
      <protection locked="0"/>
    </xf>
    <xf numFmtId="0" fontId="9" fillId="2" borderId="20" xfId="0" applyFont="1" applyFill="1" applyBorder="1" applyAlignment="1" applyProtection="1">
      <alignment horizontal="center"/>
      <protection locked="0"/>
    </xf>
    <xf numFmtId="0" fontId="9" fillId="2" borderId="21"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7" xfId="0" applyFill="1" applyBorder="1" applyAlignment="1" applyProtection="1">
      <alignment horizontal="center"/>
      <protection locked="0"/>
    </xf>
    <xf numFmtId="1" fontId="0" fillId="2" borderId="6" xfId="0" applyNumberFormat="1" applyFill="1" applyBorder="1" applyAlignment="1" applyProtection="1">
      <alignment horizontal="center"/>
      <protection locked="0"/>
    </xf>
    <xf numFmtId="0" fontId="9" fillId="2" borderId="7" xfId="0" applyFont="1" applyFill="1" applyBorder="1" applyAlignment="1" applyProtection="1">
      <alignment horizontal="center"/>
      <protection locked="0"/>
    </xf>
    <xf numFmtId="0" fontId="0" fillId="2" borderId="6" xfId="0" applyFill="1" applyBorder="1" applyAlignment="1" applyProtection="1">
      <alignment horizontal="center"/>
      <protection locked="0"/>
    </xf>
    <xf numFmtId="0" fontId="1" fillId="2" borderId="19" xfId="0" applyFont="1" applyFill="1" applyBorder="1" applyAlignment="1" applyProtection="1">
      <alignment horizontal="left"/>
      <protection locked="0"/>
    </xf>
    <xf numFmtId="0" fontId="0" fillId="0" borderId="18"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wrapText="1"/>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0" fillId="0" borderId="11" xfId="0" applyBorder="1" applyAlignment="1">
      <alignment horizontal="left" wrapText="1"/>
    </xf>
    <xf numFmtId="0" fontId="0" fillId="0" borderId="12" xfId="0" applyBorder="1" applyAlignment="1">
      <alignment horizontal="left" wrapText="1"/>
    </xf>
    <xf numFmtId="0" fontId="0" fillId="0" borderId="10" xfId="0" applyBorder="1" applyAlignment="1">
      <alignment horizontal="left" wrapText="1"/>
    </xf>
    <xf numFmtId="0" fontId="0" fillId="2" borderId="11" xfId="0" applyFill="1" applyBorder="1" applyAlignment="1" applyProtection="1">
      <alignment horizontal="center"/>
      <protection locked="0" hidden="1"/>
    </xf>
    <xf numFmtId="0" fontId="0" fillId="2" borderId="12" xfId="0" applyFill="1" applyBorder="1" applyAlignment="1" applyProtection="1">
      <alignment horizontal="center"/>
      <protection locked="0" hidden="1"/>
    </xf>
    <xf numFmtId="0" fontId="0" fillId="2" borderId="10" xfId="0" applyFill="1" applyBorder="1" applyAlignment="1" applyProtection="1">
      <alignment horizontal="center"/>
      <protection locked="0" hidden="1"/>
    </xf>
    <xf numFmtId="1" fontId="0" fillId="2" borderId="3" xfId="0" applyNumberFormat="1" applyFill="1" applyBorder="1" applyAlignment="1" applyProtection="1">
      <alignment horizontal="left" wrapText="1"/>
      <protection locked="0" hidden="1"/>
    </xf>
    <xf numFmtId="0" fontId="1" fillId="0" borderId="0" xfId="0" applyFont="1" applyAlignment="1">
      <alignment horizontal="center"/>
    </xf>
    <xf numFmtId="0" fontId="1" fillId="2" borderId="3" xfId="0" applyFont="1" applyFill="1" applyBorder="1" applyAlignment="1">
      <alignment horizontal="left" wrapText="1"/>
    </xf>
    <xf numFmtId="0" fontId="1" fillId="2" borderId="3" xfId="0" applyFont="1" applyFill="1" applyBorder="1" applyAlignment="1">
      <alignment horizontal="center"/>
    </xf>
    <xf numFmtId="0" fontId="1" fillId="2" borderId="11" xfId="0" applyFont="1" applyFill="1" applyBorder="1" applyAlignment="1" applyProtection="1">
      <alignment horizontal="center" wrapText="1"/>
      <protection locked="0"/>
    </xf>
    <xf numFmtId="0" fontId="1" fillId="2" borderId="12" xfId="0" applyFont="1" applyFill="1" applyBorder="1" applyAlignment="1" applyProtection="1">
      <alignment horizontal="center" wrapText="1"/>
      <protection locked="0"/>
    </xf>
    <xf numFmtId="0" fontId="1" fillId="2" borderId="10" xfId="0" applyFont="1" applyFill="1" applyBorder="1" applyAlignment="1" applyProtection="1">
      <alignment horizontal="center" wrapText="1"/>
      <protection locked="0"/>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0" xfId="0" applyFont="1" applyFill="1" applyBorder="1" applyAlignment="1">
      <alignment horizontal="center"/>
    </xf>
    <xf numFmtId="0" fontId="3" fillId="10" borderId="11" xfId="0" applyFont="1" applyFill="1" applyBorder="1" applyAlignment="1">
      <alignment horizontal="center"/>
    </xf>
    <xf numFmtId="0" fontId="3" fillId="10" borderId="10" xfId="0" applyFont="1" applyFill="1" applyBorder="1" applyAlignment="1">
      <alignment horizontal="center"/>
    </xf>
  </cellXfs>
  <cellStyles count="2">
    <cellStyle name="Hyperlink" xfId="1" builtinId="8"/>
    <cellStyle name="Normal" xfId="0" builtinId="0"/>
  </cellStyles>
  <dxfs count="15">
    <dxf>
      <fill>
        <patternFill>
          <bgColor rgb="FFFFC000"/>
        </patternFill>
      </fill>
    </dxf>
    <dxf>
      <fill>
        <patternFill>
          <bgColor rgb="FFFF0000"/>
        </patternFill>
      </fill>
    </dxf>
    <dxf>
      <fill>
        <patternFill>
          <bgColor rgb="FF66FF33"/>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8"/>
  <c:chart>
    <c:autoTitleDeleted val="1"/>
    <c:plotArea>
      <c:layout/>
      <c:radarChart>
        <c:radarStyle val="filled"/>
        <c:ser>
          <c:idx val="1"/>
          <c:order val="0"/>
          <c:spPr>
            <a:solidFill>
              <a:schemeClr val="accent6">
                <a:tint val="77000"/>
              </a:schemeClr>
            </a:solidFill>
            <a:ln>
              <a:noFill/>
            </a:ln>
            <a:effectLst/>
          </c:spPr>
          <c:val>
            <c:numRef>
              <c:f>Summary!$J$20:$L$20</c:f>
              <c:numCache>
                <c:formatCode>0</c:formatCode>
                <c:ptCount val="3"/>
                <c:pt idx="0">
                  <c:v>0</c:v>
                </c:pt>
                <c:pt idx="1">
                  <c:v>0</c:v>
                </c:pt>
                <c:pt idx="2">
                  <c:v>0</c:v>
                </c:pt>
              </c:numCache>
            </c:numRef>
          </c:val>
        </c:ser>
        <c:dLbls/>
        <c:axId val="89612288"/>
        <c:axId val="89613824"/>
        <c:extLst>
          <c:ext xmlns:c15="http://schemas.microsoft.com/office/drawing/2012/chart" uri="{02D57815-91ED-43cb-92C2-25804820EDAC}">
            <c15:filteredRadarSeries>
              <c15:ser>
                <c:idx val="0"/>
                <c:order val="0"/>
                <c:spPr>
                  <a:solidFill>
                    <a:schemeClr val="accent6">
                      <a:shade val="76000"/>
                    </a:schemeClr>
                  </a:solidFill>
                  <a:ln>
                    <a:noFill/>
                  </a:ln>
                  <a:effectLst/>
                </c:spPr>
                <c:val>
                  <c:numRef>
                    <c:extLst>
                      <c:ext uri="{02D57815-91ED-43cb-92C2-25804820EDAC}">
                        <c15:formulaRef>
                          <c15:sqref>Summary!$N$4:$P$4</c15:sqref>
                        </c15:formulaRef>
                      </c:ext>
                    </c:extLst>
                    <c:numCache>
                      <c:formatCode>General</c:formatCode>
                      <c:ptCount val="3"/>
                      <c:pt idx="0">
                        <c:v>2</c:v>
                      </c:pt>
                      <c:pt idx="1">
                        <c:v>4</c:v>
                      </c:pt>
                      <c:pt idx="2">
                        <c:v>5</c:v>
                      </c:pt>
                    </c:numCache>
                  </c:numRef>
                </c:val>
              </c15:ser>
            </c15:filteredRadarSeries>
          </c:ext>
        </c:extLst>
      </c:radarChart>
      <c:catAx>
        <c:axId val="89612288"/>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613824"/>
        <c:crosses val="autoZero"/>
        <c:auto val="1"/>
        <c:lblAlgn val="ctr"/>
        <c:lblOffset val="100"/>
      </c:catAx>
      <c:valAx>
        <c:axId val="89613824"/>
        <c:scaling>
          <c:orientation val="minMax"/>
          <c:max val="100"/>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612288"/>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5" Type="http://schemas.openxmlformats.org/officeDocument/2006/relationships/image" Target="../media/image3.jpeg"/><Relationship Id="rId4" Type="http://schemas.openxmlformats.org/officeDocument/2006/relationships/hyperlink" Target="http://www.ncepod.org.uk/2013sah.ht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13" Type="http://schemas.openxmlformats.org/officeDocument/2006/relationships/hyperlink" Target="#Recommendations!B4"/><Relationship Id="rId18" Type="http://schemas.openxmlformats.org/officeDocument/2006/relationships/hyperlink" Target="#Recommendations!B2"/><Relationship Id="rId26" Type="http://schemas.openxmlformats.org/officeDocument/2006/relationships/hyperlink" Target="#Recommendations!B2"/><Relationship Id="rId39" Type="http://schemas.openxmlformats.org/officeDocument/2006/relationships/hyperlink" Target="#Recommendations!B2"/><Relationship Id="rId21" Type="http://schemas.openxmlformats.org/officeDocument/2006/relationships/hyperlink" Target="#Recommendations!B2"/><Relationship Id="rId34" Type="http://schemas.openxmlformats.org/officeDocument/2006/relationships/hyperlink" Target="#Recommendations!B2"/><Relationship Id="rId42" Type="http://schemas.openxmlformats.org/officeDocument/2006/relationships/hyperlink" Target="#Recommendations!B2"/><Relationship Id="rId47" Type="http://schemas.openxmlformats.org/officeDocument/2006/relationships/hyperlink" Target="#Recommendations!B3"/><Relationship Id="rId50" Type="http://schemas.openxmlformats.org/officeDocument/2006/relationships/hyperlink" Target="#Recommendations!B4"/><Relationship Id="rId55" Type="http://schemas.openxmlformats.org/officeDocument/2006/relationships/hyperlink" Target="#Recommendations!B4"/><Relationship Id="rId7" Type="http://schemas.openxmlformats.org/officeDocument/2006/relationships/hyperlink" Target="#Recommendations!B2"/><Relationship Id="rId12" Type="http://schemas.openxmlformats.org/officeDocument/2006/relationships/hyperlink" Target="#Recommendations!B4"/><Relationship Id="rId17" Type="http://schemas.openxmlformats.org/officeDocument/2006/relationships/hyperlink" Target="#Recommendations!B2"/><Relationship Id="rId25" Type="http://schemas.openxmlformats.org/officeDocument/2006/relationships/hyperlink" Target="#Recommendations!B2"/><Relationship Id="rId33" Type="http://schemas.openxmlformats.org/officeDocument/2006/relationships/hyperlink" Target="#Recommendations!B2"/><Relationship Id="rId38" Type="http://schemas.openxmlformats.org/officeDocument/2006/relationships/hyperlink" Target="#Recommendations!B2"/><Relationship Id="rId46" Type="http://schemas.openxmlformats.org/officeDocument/2006/relationships/hyperlink" Target="#Recommendations!B2"/><Relationship Id="rId59" Type="http://schemas.openxmlformats.org/officeDocument/2006/relationships/hyperlink" Target="#Recommendations!B5"/><Relationship Id="rId2" Type="http://schemas.openxmlformats.org/officeDocument/2006/relationships/image" Target="../media/image2.gif"/><Relationship Id="rId16" Type="http://schemas.openxmlformats.org/officeDocument/2006/relationships/hyperlink" Target="#Recommendations!B2"/><Relationship Id="rId20" Type="http://schemas.openxmlformats.org/officeDocument/2006/relationships/hyperlink" Target="#Recommendations!B2"/><Relationship Id="rId29" Type="http://schemas.openxmlformats.org/officeDocument/2006/relationships/hyperlink" Target="#Recommendations!B4"/><Relationship Id="rId41" Type="http://schemas.openxmlformats.org/officeDocument/2006/relationships/hyperlink" Target="#Recommendations!B2"/><Relationship Id="rId54" Type="http://schemas.openxmlformats.org/officeDocument/2006/relationships/hyperlink" Target="#Recommendations!B4"/><Relationship Id="rId1" Type="http://schemas.openxmlformats.org/officeDocument/2006/relationships/hyperlink" Target="#Recommendations!B2"/><Relationship Id="rId6" Type="http://schemas.openxmlformats.org/officeDocument/2006/relationships/hyperlink" Target="#Recommendations!B2"/><Relationship Id="rId11" Type="http://schemas.openxmlformats.org/officeDocument/2006/relationships/hyperlink" Target="#Recommendations!B3"/><Relationship Id="rId24" Type="http://schemas.openxmlformats.org/officeDocument/2006/relationships/hyperlink" Target="#Recommendations!B2"/><Relationship Id="rId32" Type="http://schemas.openxmlformats.org/officeDocument/2006/relationships/hyperlink" Target="#Recommendations!B2"/><Relationship Id="rId37" Type="http://schemas.openxmlformats.org/officeDocument/2006/relationships/hyperlink" Target="#Recommendations!B2"/><Relationship Id="rId40" Type="http://schemas.openxmlformats.org/officeDocument/2006/relationships/hyperlink" Target="#Recommendations!B2"/><Relationship Id="rId45" Type="http://schemas.openxmlformats.org/officeDocument/2006/relationships/hyperlink" Target="#Recommendations!B2"/><Relationship Id="rId53" Type="http://schemas.openxmlformats.org/officeDocument/2006/relationships/hyperlink" Target="#Recommendations!B4"/><Relationship Id="rId58" Type="http://schemas.openxmlformats.org/officeDocument/2006/relationships/hyperlink" Target="#Recommendations!B5"/><Relationship Id="rId5" Type="http://schemas.openxmlformats.org/officeDocument/2006/relationships/hyperlink" Target="#Recommendations!B2"/><Relationship Id="rId15" Type="http://schemas.openxmlformats.org/officeDocument/2006/relationships/hyperlink" Target="#Recommendations!B2"/><Relationship Id="rId23" Type="http://schemas.openxmlformats.org/officeDocument/2006/relationships/hyperlink" Target="#Recommendations!B2"/><Relationship Id="rId28" Type="http://schemas.openxmlformats.org/officeDocument/2006/relationships/hyperlink" Target="#Recommendations!B3"/><Relationship Id="rId36" Type="http://schemas.openxmlformats.org/officeDocument/2006/relationships/hyperlink" Target="#Recommendations!B2"/><Relationship Id="rId49" Type="http://schemas.openxmlformats.org/officeDocument/2006/relationships/hyperlink" Target="#Recommendations!B4"/><Relationship Id="rId57" Type="http://schemas.openxmlformats.org/officeDocument/2006/relationships/hyperlink" Target="#Recommendations!B4"/><Relationship Id="rId10" Type="http://schemas.openxmlformats.org/officeDocument/2006/relationships/hyperlink" Target="#Recommendations!B3"/><Relationship Id="rId19" Type="http://schemas.openxmlformats.org/officeDocument/2006/relationships/hyperlink" Target="#Recommendations!B2"/><Relationship Id="rId31" Type="http://schemas.openxmlformats.org/officeDocument/2006/relationships/hyperlink" Target="#Recommendations!B5"/><Relationship Id="rId44" Type="http://schemas.openxmlformats.org/officeDocument/2006/relationships/hyperlink" Target="#Recommendations!B2"/><Relationship Id="rId52" Type="http://schemas.openxmlformats.org/officeDocument/2006/relationships/hyperlink" Target="#Recommendations!B4"/><Relationship Id="rId60" Type="http://schemas.openxmlformats.org/officeDocument/2006/relationships/hyperlink" Target="#Recommendations!B5"/><Relationship Id="rId4" Type="http://schemas.openxmlformats.org/officeDocument/2006/relationships/hyperlink" Target="#Recommendations!B2"/><Relationship Id="rId9" Type="http://schemas.openxmlformats.org/officeDocument/2006/relationships/hyperlink" Target="#Recommendations!B2"/><Relationship Id="rId14" Type="http://schemas.openxmlformats.org/officeDocument/2006/relationships/hyperlink" Target="#Recommendations!B5"/><Relationship Id="rId22" Type="http://schemas.openxmlformats.org/officeDocument/2006/relationships/hyperlink" Target="#Recommendations!B2"/><Relationship Id="rId27" Type="http://schemas.openxmlformats.org/officeDocument/2006/relationships/hyperlink" Target="#Recommendations!B3"/><Relationship Id="rId30" Type="http://schemas.openxmlformats.org/officeDocument/2006/relationships/hyperlink" Target="#Recommendations!B4"/><Relationship Id="rId35" Type="http://schemas.openxmlformats.org/officeDocument/2006/relationships/hyperlink" Target="#Recommendations!B2"/><Relationship Id="rId43" Type="http://schemas.openxmlformats.org/officeDocument/2006/relationships/hyperlink" Target="#Recommendations!B2"/><Relationship Id="rId48" Type="http://schemas.openxmlformats.org/officeDocument/2006/relationships/hyperlink" Target="#Recommendations!B3"/><Relationship Id="rId56" Type="http://schemas.openxmlformats.org/officeDocument/2006/relationships/hyperlink" Target="#Recommendations!B4"/><Relationship Id="rId8" Type="http://schemas.openxmlformats.org/officeDocument/2006/relationships/hyperlink" Target="#Recommendations!B2"/><Relationship Id="rId51" Type="http://schemas.openxmlformats.org/officeDocument/2006/relationships/hyperlink" Target="#Recommendations!B4"/><Relationship Id="rId3" Type="http://schemas.openxmlformats.org/officeDocument/2006/relationships/hyperlink" Target="#Recommendations!B2"/></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B5"/><Relationship Id="rId3" Type="http://schemas.openxmlformats.org/officeDocument/2006/relationships/image" Target="../media/image2.gif"/><Relationship Id="rId7" Type="http://schemas.openxmlformats.org/officeDocument/2006/relationships/hyperlink" Target="#Recommendations!B2"/><Relationship Id="rId2" Type="http://schemas.openxmlformats.org/officeDocument/2006/relationships/hyperlink" Target="#Recommendations!B4"/><Relationship Id="rId1" Type="http://schemas.openxmlformats.org/officeDocument/2006/relationships/chart" Target="../charts/chart1.xml"/><Relationship Id="rId6" Type="http://schemas.openxmlformats.org/officeDocument/2006/relationships/hyperlink" Target="#Recommendations!B4"/><Relationship Id="rId5" Type="http://schemas.openxmlformats.org/officeDocument/2006/relationships/hyperlink" Target="#Recommendations!B5"/><Relationship Id="rId4" Type="http://schemas.openxmlformats.org/officeDocument/2006/relationships/hyperlink" Target="#Recommendations!B2"/></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2" name="Picture 1" descr="NCEPOD Logo.bmp"/>
        <xdr:cNvPicPr>
          <a:picLocks noChangeAspect="1"/>
        </xdr:cNvPicPr>
      </xdr:nvPicPr>
      <xdr:blipFill>
        <a:blip xmlns:r="http://schemas.openxmlformats.org/officeDocument/2006/relationships" r:embed="rId1" cstate="print"/>
        <a:stretch>
          <a:fillRect/>
        </a:stretch>
      </xdr:blipFill>
      <xdr:spPr>
        <a:xfrm>
          <a:off x="5629275" y="38100"/>
          <a:ext cx="1809750" cy="510347"/>
        </a:xfrm>
        <a:prstGeom prst="rect">
          <a:avLst/>
        </a:prstGeom>
      </xdr:spPr>
    </xdr:pic>
    <xdr:clientData/>
  </xdr:twoCellAnchor>
  <xdr:twoCellAnchor editAs="oneCell">
    <xdr:from>
      <xdr:col>1</xdr:col>
      <xdr:colOff>266700</xdr:colOff>
      <xdr:row>13</xdr:row>
      <xdr:rowOff>209550</xdr:rowOff>
    </xdr:from>
    <xdr:to>
      <xdr:col>1</xdr:col>
      <xdr:colOff>447675</xdr:colOff>
      <xdr:row>14</xdr:row>
      <xdr:rowOff>857</xdr:rowOff>
    </xdr:to>
    <xdr:pic>
      <xdr:nvPicPr>
        <xdr:cNvPr id="3" name="Picture 63" descr="C:\Users\hfreeth\AppData\Local\Microsoft\Windows\Temporary Internet Files\Content.IE5\XLHOTTUP\MM900254501[1].gif">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62400" y="3924300"/>
          <a:ext cx="180975" cy="172307"/>
        </a:xfrm>
        <a:prstGeom prst="rect">
          <a:avLst/>
        </a:prstGeom>
        <a:noFill/>
      </xdr:spPr>
    </xdr:pic>
    <xdr:clientData/>
  </xdr:twoCellAnchor>
  <xdr:twoCellAnchor editAs="oneCell">
    <xdr:from>
      <xdr:col>0</xdr:col>
      <xdr:colOff>9524</xdr:colOff>
      <xdr:row>0</xdr:row>
      <xdr:rowOff>0</xdr:rowOff>
    </xdr:from>
    <xdr:to>
      <xdr:col>0</xdr:col>
      <xdr:colOff>3690965</xdr:colOff>
      <xdr:row>19</xdr:row>
      <xdr:rowOff>161925</xdr:rowOff>
    </xdr:to>
    <xdr:pic>
      <xdr:nvPicPr>
        <xdr:cNvPr id="4" name="Picture 3" descr="http://www.ncepod.org.uk/images/reports/2013sah.jpg">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rcRect/>
        <a:stretch>
          <a:fillRect/>
        </a:stretch>
      </xdr:blipFill>
      <xdr:spPr bwMode="auto">
        <a:xfrm>
          <a:off x="9524" y="0"/>
          <a:ext cx="3681441" cy="52101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5485319</xdr:colOff>
      <xdr:row>12</xdr:row>
      <xdr:rowOff>20434</xdr:rowOff>
    </xdr:from>
    <xdr:to>
      <xdr:col>0</xdr:col>
      <xdr:colOff>5666294</xdr:colOff>
      <xdr:row>12</xdr:row>
      <xdr:rowOff>192741</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1466850</xdr:colOff>
      <xdr:row>3</xdr:row>
      <xdr:rowOff>66675</xdr:rowOff>
    </xdr:from>
    <xdr:to>
      <xdr:col>17</xdr:col>
      <xdr:colOff>1470211</xdr:colOff>
      <xdr:row>4</xdr:row>
      <xdr:rowOff>96107</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27050" y="742950"/>
          <a:ext cx="3361" cy="219932"/>
        </a:xfrm>
        <a:prstGeom prst="rect">
          <a:avLst/>
        </a:prstGeom>
        <a:noFill/>
      </xdr:spPr>
    </xdr:pic>
    <xdr:clientData/>
  </xdr:twoCellAnchor>
  <xdr:twoCellAnchor editAs="oneCell">
    <xdr:from>
      <xdr:col>19</xdr:col>
      <xdr:colOff>781050</xdr:colOff>
      <xdr:row>3</xdr:row>
      <xdr:rowOff>57150</xdr:rowOff>
    </xdr:from>
    <xdr:to>
      <xdr:col>19</xdr:col>
      <xdr:colOff>781050</xdr:colOff>
      <xdr:row>4</xdr:row>
      <xdr:rowOff>96107</xdr:rowOff>
    </xdr:to>
    <xdr:pic>
      <xdr:nvPicPr>
        <xdr:cNvPr id="3"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241750" y="733425"/>
          <a:ext cx="0" cy="229457"/>
        </a:xfrm>
        <a:prstGeom prst="rect">
          <a:avLst/>
        </a:prstGeom>
        <a:noFill/>
      </xdr:spPr>
    </xdr:pic>
    <xdr:clientData/>
  </xdr:twoCellAnchor>
  <xdr:twoCellAnchor editAs="oneCell">
    <xdr:from>
      <xdr:col>20</xdr:col>
      <xdr:colOff>981075</xdr:colOff>
      <xdr:row>3</xdr:row>
      <xdr:rowOff>57150</xdr:rowOff>
    </xdr:from>
    <xdr:to>
      <xdr:col>21</xdr:col>
      <xdr:colOff>0</xdr:colOff>
      <xdr:row>4</xdr:row>
      <xdr:rowOff>96107</xdr:rowOff>
    </xdr:to>
    <xdr:pic>
      <xdr:nvPicPr>
        <xdr:cNvPr id="4"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232600" y="733425"/>
          <a:ext cx="0" cy="229457"/>
        </a:xfrm>
        <a:prstGeom prst="rect">
          <a:avLst/>
        </a:prstGeom>
        <a:noFill/>
      </xdr:spPr>
    </xdr:pic>
    <xdr:clientData/>
  </xdr:twoCellAnchor>
  <xdr:twoCellAnchor editAs="oneCell">
    <xdr:from>
      <xdr:col>21</xdr:col>
      <xdr:colOff>800100</xdr:colOff>
      <xdr:row>3</xdr:row>
      <xdr:rowOff>57150</xdr:rowOff>
    </xdr:from>
    <xdr:to>
      <xdr:col>22</xdr:col>
      <xdr:colOff>0</xdr:colOff>
      <xdr:row>4</xdr:row>
      <xdr:rowOff>96107</xdr:rowOff>
    </xdr:to>
    <xdr:pic>
      <xdr:nvPicPr>
        <xdr:cNvPr id="5"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909125" y="733425"/>
          <a:ext cx="0" cy="229457"/>
        </a:xfrm>
        <a:prstGeom prst="rect">
          <a:avLst/>
        </a:prstGeom>
        <a:noFill/>
      </xdr:spPr>
    </xdr:pic>
    <xdr:clientData/>
  </xdr:twoCellAnchor>
  <xdr:twoCellAnchor editAs="oneCell">
    <xdr:from>
      <xdr:col>42</xdr:col>
      <xdr:colOff>0</xdr:colOff>
      <xdr:row>3</xdr:row>
      <xdr:rowOff>66675</xdr:rowOff>
    </xdr:from>
    <xdr:to>
      <xdr:col>42</xdr:col>
      <xdr:colOff>0</xdr:colOff>
      <xdr:row>4</xdr:row>
      <xdr:rowOff>96107</xdr:rowOff>
    </xdr:to>
    <xdr:pic>
      <xdr:nvPicPr>
        <xdr:cNvPr id="7"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444025" y="742950"/>
          <a:ext cx="0" cy="219932"/>
        </a:xfrm>
        <a:prstGeom prst="rect">
          <a:avLst/>
        </a:prstGeom>
        <a:noFill/>
      </xdr:spPr>
    </xdr:pic>
    <xdr:clientData/>
  </xdr:twoCellAnchor>
  <xdr:twoCellAnchor editAs="oneCell">
    <xdr:from>
      <xdr:col>49</xdr:col>
      <xdr:colOff>838200</xdr:colOff>
      <xdr:row>3</xdr:row>
      <xdr:rowOff>66675</xdr:rowOff>
    </xdr:from>
    <xdr:to>
      <xdr:col>49</xdr:col>
      <xdr:colOff>838200</xdr:colOff>
      <xdr:row>4</xdr:row>
      <xdr:rowOff>96107</xdr:rowOff>
    </xdr:to>
    <xdr:pic>
      <xdr:nvPicPr>
        <xdr:cNvPr id="8"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63255525" y="742950"/>
          <a:ext cx="0" cy="219932"/>
        </a:xfrm>
        <a:prstGeom prst="rect">
          <a:avLst/>
        </a:prstGeom>
        <a:noFill/>
      </xdr:spPr>
    </xdr:pic>
    <xdr:clientData/>
  </xdr:twoCellAnchor>
  <xdr:twoCellAnchor editAs="oneCell">
    <xdr:from>
      <xdr:col>46</xdr:col>
      <xdr:colOff>723900</xdr:colOff>
      <xdr:row>3</xdr:row>
      <xdr:rowOff>57150</xdr:rowOff>
    </xdr:from>
    <xdr:to>
      <xdr:col>46</xdr:col>
      <xdr:colOff>723900</xdr:colOff>
      <xdr:row>4</xdr:row>
      <xdr:rowOff>96107</xdr:rowOff>
    </xdr:to>
    <xdr:pic>
      <xdr:nvPicPr>
        <xdr:cNvPr id="9"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978800" y="733425"/>
          <a:ext cx="0" cy="229457"/>
        </a:xfrm>
        <a:prstGeom prst="rect">
          <a:avLst/>
        </a:prstGeom>
        <a:noFill/>
      </xdr:spPr>
    </xdr:pic>
    <xdr:clientData/>
  </xdr:twoCellAnchor>
  <xdr:twoCellAnchor editAs="oneCell">
    <xdr:from>
      <xdr:col>49</xdr:col>
      <xdr:colOff>2478742</xdr:colOff>
      <xdr:row>3</xdr:row>
      <xdr:rowOff>57150</xdr:rowOff>
    </xdr:from>
    <xdr:to>
      <xdr:col>50</xdr:col>
      <xdr:colOff>6725</xdr:colOff>
      <xdr:row>4</xdr:row>
      <xdr:rowOff>96107</xdr:rowOff>
    </xdr:to>
    <xdr:pic>
      <xdr:nvPicPr>
        <xdr:cNvPr id="11"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63867367" y="733425"/>
          <a:ext cx="4483" cy="229457"/>
        </a:xfrm>
        <a:prstGeom prst="rect">
          <a:avLst/>
        </a:prstGeom>
        <a:noFill/>
      </xdr:spPr>
    </xdr:pic>
    <xdr:clientData/>
  </xdr:twoCellAnchor>
  <xdr:twoCellAnchor editAs="oneCell">
    <xdr:from>
      <xdr:col>51</xdr:col>
      <xdr:colOff>0</xdr:colOff>
      <xdr:row>3</xdr:row>
      <xdr:rowOff>57150</xdr:rowOff>
    </xdr:from>
    <xdr:to>
      <xdr:col>51</xdr:col>
      <xdr:colOff>0</xdr:colOff>
      <xdr:row>4</xdr:row>
      <xdr:rowOff>96107</xdr:rowOff>
    </xdr:to>
    <xdr:pic>
      <xdr:nvPicPr>
        <xdr:cNvPr id="12"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741425" y="733425"/>
          <a:ext cx="0" cy="229457"/>
        </a:xfrm>
        <a:prstGeom prst="rect">
          <a:avLst/>
        </a:prstGeom>
        <a:noFill/>
      </xdr:spPr>
    </xdr:pic>
    <xdr:clientData/>
  </xdr:twoCellAnchor>
  <xdr:twoCellAnchor editAs="oneCell">
    <xdr:from>
      <xdr:col>51</xdr:col>
      <xdr:colOff>0</xdr:colOff>
      <xdr:row>3</xdr:row>
      <xdr:rowOff>66675</xdr:rowOff>
    </xdr:from>
    <xdr:to>
      <xdr:col>51</xdr:col>
      <xdr:colOff>9525</xdr:colOff>
      <xdr:row>4</xdr:row>
      <xdr:rowOff>96107</xdr:rowOff>
    </xdr:to>
    <xdr:pic>
      <xdr:nvPicPr>
        <xdr:cNvPr id="13"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741425" y="742950"/>
          <a:ext cx="9525" cy="219932"/>
        </a:xfrm>
        <a:prstGeom prst="rect">
          <a:avLst/>
        </a:prstGeom>
        <a:noFill/>
      </xdr:spPr>
    </xdr:pic>
    <xdr:clientData/>
  </xdr:twoCellAnchor>
  <xdr:twoCellAnchor editAs="oneCell">
    <xdr:from>
      <xdr:col>51</xdr:col>
      <xdr:colOff>0</xdr:colOff>
      <xdr:row>3</xdr:row>
      <xdr:rowOff>57150</xdr:rowOff>
    </xdr:from>
    <xdr:to>
      <xdr:col>51</xdr:col>
      <xdr:colOff>0</xdr:colOff>
      <xdr:row>4</xdr:row>
      <xdr:rowOff>96107</xdr:rowOff>
    </xdr:to>
    <xdr:pic>
      <xdr:nvPicPr>
        <xdr:cNvPr id="14" name="Picture 63" descr="C:\Users\hfreeth\AppData\Local\Microsoft\Windows\Temporary Internet Files\Content.IE5\XLHOTTUP\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741425" y="733425"/>
          <a:ext cx="0" cy="229457"/>
        </a:xfrm>
        <a:prstGeom prst="rect">
          <a:avLst/>
        </a:prstGeom>
        <a:noFill/>
      </xdr:spPr>
    </xdr:pic>
    <xdr:clientData/>
  </xdr:twoCellAnchor>
  <xdr:twoCellAnchor editAs="oneCell">
    <xdr:from>
      <xdr:col>51</xdr:col>
      <xdr:colOff>0</xdr:colOff>
      <xdr:row>3</xdr:row>
      <xdr:rowOff>57150</xdr:rowOff>
    </xdr:from>
    <xdr:to>
      <xdr:col>51</xdr:col>
      <xdr:colOff>0</xdr:colOff>
      <xdr:row>4</xdr:row>
      <xdr:rowOff>96107</xdr:rowOff>
    </xdr:to>
    <xdr:pic>
      <xdr:nvPicPr>
        <xdr:cNvPr id="15" name="Picture 63" descr="C:\Users\hfreeth\AppData\Local\Microsoft\Windows\Temporary Internet Files\Content.IE5\XLHOTTUP\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741425" y="733425"/>
          <a:ext cx="0" cy="229457"/>
        </a:xfrm>
        <a:prstGeom prst="rect">
          <a:avLst/>
        </a:prstGeom>
        <a:noFill/>
      </xdr:spPr>
    </xdr:pic>
    <xdr:clientData/>
  </xdr:twoCellAnchor>
  <xdr:twoCellAnchor editAs="oneCell">
    <xdr:from>
      <xdr:col>51</xdr:col>
      <xdr:colOff>0</xdr:colOff>
      <xdr:row>3</xdr:row>
      <xdr:rowOff>47625</xdr:rowOff>
    </xdr:from>
    <xdr:to>
      <xdr:col>51</xdr:col>
      <xdr:colOff>0</xdr:colOff>
      <xdr:row>4</xdr:row>
      <xdr:rowOff>96107</xdr:rowOff>
    </xdr:to>
    <xdr:pic>
      <xdr:nvPicPr>
        <xdr:cNvPr id="16"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741425" y="723900"/>
          <a:ext cx="0" cy="238982"/>
        </a:xfrm>
        <a:prstGeom prst="rect">
          <a:avLst/>
        </a:prstGeom>
        <a:noFill/>
      </xdr:spPr>
    </xdr:pic>
    <xdr:clientData/>
  </xdr:twoCellAnchor>
  <xdr:oneCellAnchor>
    <xdr:from>
      <xdr:col>42</xdr:col>
      <xdr:colOff>2478742</xdr:colOff>
      <xdr:row>3</xdr:row>
      <xdr:rowOff>57150</xdr:rowOff>
    </xdr:from>
    <xdr:ext cx="0" cy="229457"/>
    <xdr:pic>
      <xdr:nvPicPr>
        <xdr:cNvPr id="23"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742542" y="733425"/>
          <a:ext cx="0" cy="229457"/>
        </a:xfrm>
        <a:prstGeom prst="rect">
          <a:avLst/>
        </a:prstGeom>
        <a:noFill/>
      </xdr:spPr>
    </xdr:pic>
    <xdr:clientData/>
  </xdr:oneCellAnchor>
  <xdr:oneCellAnchor>
    <xdr:from>
      <xdr:col>45</xdr:col>
      <xdr:colOff>2478742</xdr:colOff>
      <xdr:row>3</xdr:row>
      <xdr:rowOff>57150</xdr:rowOff>
    </xdr:from>
    <xdr:ext cx="0" cy="229457"/>
    <xdr:pic>
      <xdr:nvPicPr>
        <xdr:cNvPr id="24" name="Picture 63" descr="C:\Users\hfreeth\AppData\Local\Microsoft\Windows\Temporary Internet Files\Content.IE5\XLHOTTUP\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257142" y="733425"/>
          <a:ext cx="0" cy="229457"/>
        </a:xfrm>
        <a:prstGeom prst="rect">
          <a:avLst/>
        </a:prstGeom>
        <a:noFill/>
      </xdr:spPr>
    </xdr:pic>
    <xdr:clientData/>
  </xdr:oneCellAnchor>
  <xdr:oneCellAnchor>
    <xdr:from>
      <xdr:col>46</xdr:col>
      <xdr:colOff>2478742</xdr:colOff>
      <xdr:row>3</xdr:row>
      <xdr:rowOff>57150</xdr:rowOff>
    </xdr:from>
    <xdr:ext cx="0" cy="229457"/>
    <xdr:pic>
      <xdr:nvPicPr>
        <xdr:cNvPr id="25" name="Picture 63" descr="C:\Users\hfreeth\AppData\Local\Microsoft\Windows\Temporary Internet Files\Content.IE5\XLHOTTUP\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59619217" y="733425"/>
          <a:ext cx="0" cy="229457"/>
        </a:xfrm>
        <a:prstGeom prst="rect">
          <a:avLst/>
        </a:prstGeom>
        <a:noFill/>
      </xdr:spPr>
    </xdr:pic>
    <xdr:clientData/>
  </xdr:oneCellAnchor>
  <xdr:oneCellAnchor>
    <xdr:from>
      <xdr:col>47</xdr:col>
      <xdr:colOff>2478742</xdr:colOff>
      <xdr:row>3</xdr:row>
      <xdr:rowOff>57150</xdr:rowOff>
    </xdr:from>
    <xdr:ext cx="0" cy="229457"/>
    <xdr:pic>
      <xdr:nvPicPr>
        <xdr:cNvPr id="26" name="Picture 63" descr="C:\Users\hfreeth\AppData\Local\Microsoft\Windows\Temporary Internet Files\Content.IE5\XLHOTTUP\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61095592" y="733425"/>
          <a:ext cx="0" cy="229457"/>
        </a:xfrm>
        <a:prstGeom prst="rect">
          <a:avLst/>
        </a:prstGeom>
        <a:noFill/>
      </xdr:spPr>
    </xdr:pic>
    <xdr:clientData/>
  </xdr:oneCellAnchor>
  <xdr:oneCellAnchor>
    <xdr:from>
      <xdr:col>48</xdr:col>
      <xdr:colOff>2478742</xdr:colOff>
      <xdr:row>3</xdr:row>
      <xdr:rowOff>57150</xdr:rowOff>
    </xdr:from>
    <xdr:ext cx="0" cy="229457"/>
    <xdr:pic>
      <xdr:nvPicPr>
        <xdr:cNvPr id="27" name="Picture 63" descr="C:\Users\hfreeth\AppData\Local\Microsoft\Windows\Temporary Internet Files\Content.IE5\XLHOTTUP\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419567" y="733425"/>
          <a:ext cx="0" cy="229457"/>
        </a:xfrm>
        <a:prstGeom prst="rect">
          <a:avLst/>
        </a:prstGeom>
        <a:noFill/>
      </xdr:spPr>
    </xdr:pic>
    <xdr:clientData/>
  </xdr:oneCellAnchor>
  <xdr:twoCellAnchor editAs="oneCell">
    <xdr:from>
      <xdr:col>17</xdr:col>
      <xdr:colOff>1466850</xdr:colOff>
      <xdr:row>3</xdr:row>
      <xdr:rowOff>66675</xdr:rowOff>
    </xdr:from>
    <xdr:to>
      <xdr:col>17</xdr:col>
      <xdr:colOff>1470211</xdr:colOff>
      <xdr:row>4</xdr:row>
      <xdr:rowOff>96107</xdr:rowOff>
    </xdr:to>
    <xdr:pic>
      <xdr:nvPicPr>
        <xdr:cNvPr id="20" name="Picture 63" descr="C:\Users\hfreeth\AppData\Local\Microsoft\Windows\Temporary Internet Files\Content.IE5\XLHOTTUP\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495300"/>
          <a:ext cx="3361" cy="315182"/>
        </a:xfrm>
        <a:prstGeom prst="rect">
          <a:avLst/>
        </a:prstGeom>
        <a:noFill/>
      </xdr:spPr>
    </xdr:pic>
    <xdr:clientData/>
  </xdr:twoCellAnchor>
  <xdr:twoCellAnchor editAs="oneCell">
    <xdr:from>
      <xdr:col>19</xdr:col>
      <xdr:colOff>781050</xdr:colOff>
      <xdr:row>3</xdr:row>
      <xdr:rowOff>57150</xdr:rowOff>
    </xdr:from>
    <xdr:to>
      <xdr:col>19</xdr:col>
      <xdr:colOff>781050</xdr:colOff>
      <xdr:row>4</xdr:row>
      <xdr:rowOff>96107</xdr:rowOff>
    </xdr:to>
    <xdr:pic>
      <xdr:nvPicPr>
        <xdr:cNvPr id="21" name="Picture 63" descr="C:\Users\hfreeth\AppData\Local\Microsoft\Windows\Temporary Internet Files\Content.IE5\XLHOTTUP\MM900254501[1].gif">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831925" y="485775"/>
          <a:ext cx="0" cy="324707"/>
        </a:xfrm>
        <a:prstGeom prst="rect">
          <a:avLst/>
        </a:prstGeom>
        <a:noFill/>
      </xdr:spPr>
    </xdr:pic>
    <xdr:clientData/>
  </xdr:twoCellAnchor>
  <xdr:twoCellAnchor editAs="oneCell">
    <xdr:from>
      <xdr:col>21</xdr:col>
      <xdr:colOff>800100</xdr:colOff>
      <xdr:row>3</xdr:row>
      <xdr:rowOff>57150</xdr:rowOff>
    </xdr:from>
    <xdr:to>
      <xdr:col>22</xdr:col>
      <xdr:colOff>0</xdr:colOff>
      <xdr:row>4</xdr:row>
      <xdr:rowOff>96107</xdr:rowOff>
    </xdr:to>
    <xdr:pic>
      <xdr:nvPicPr>
        <xdr:cNvPr id="22" name="Picture 63" descr="C:\Users\hfreeth\AppData\Local\Microsoft\Windows\Temporary Internet Files\Content.IE5\XLHOTTUP\MM900254501[1].gif">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241625" y="485775"/>
          <a:ext cx="0" cy="324707"/>
        </a:xfrm>
        <a:prstGeom prst="rect">
          <a:avLst/>
        </a:prstGeom>
        <a:noFill/>
      </xdr:spPr>
    </xdr:pic>
    <xdr:clientData/>
  </xdr:twoCellAnchor>
  <xdr:twoCellAnchor editAs="oneCell">
    <xdr:from>
      <xdr:col>42</xdr:col>
      <xdr:colOff>0</xdr:colOff>
      <xdr:row>3</xdr:row>
      <xdr:rowOff>66675</xdr:rowOff>
    </xdr:from>
    <xdr:to>
      <xdr:col>42</xdr:col>
      <xdr:colOff>0</xdr:colOff>
      <xdr:row>4</xdr:row>
      <xdr:rowOff>96107</xdr:rowOff>
    </xdr:to>
    <xdr:pic>
      <xdr:nvPicPr>
        <xdr:cNvPr id="28" name="Picture 63" descr="C:\Users\hfreeth\AppData\Local\Microsoft\Windows\Temporary Internet Files\Content.IE5\XLHOTTUP\MM900254501[1].gif">
          <a:hlinkClick xmlns:r="http://schemas.openxmlformats.org/officeDocument/2006/relationships" r:id="rId23"/>
        </xdr:cNvPr>
        <xdr:cNvPicPr>
          <a:picLocks noChangeAspect="1" noChangeArrowheads="1"/>
        </xdr:cNvPicPr>
      </xdr:nvPicPr>
      <xdr:blipFill>
        <a:blip xmlns:r="http://schemas.openxmlformats.org/officeDocument/2006/relationships" r:embed="rId2" cstate="print"/>
        <a:srcRect/>
        <a:stretch>
          <a:fillRect/>
        </a:stretch>
      </xdr:blipFill>
      <xdr:spPr bwMode="auto">
        <a:xfrm>
          <a:off x="68027550" y="495300"/>
          <a:ext cx="0" cy="315182"/>
        </a:xfrm>
        <a:prstGeom prst="rect">
          <a:avLst/>
        </a:prstGeom>
        <a:noFill/>
      </xdr:spPr>
    </xdr:pic>
    <xdr:clientData/>
  </xdr:twoCellAnchor>
  <xdr:twoCellAnchor editAs="oneCell">
    <xdr:from>
      <xdr:col>49</xdr:col>
      <xdr:colOff>838200</xdr:colOff>
      <xdr:row>3</xdr:row>
      <xdr:rowOff>66675</xdr:rowOff>
    </xdr:from>
    <xdr:to>
      <xdr:col>49</xdr:col>
      <xdr:colOff>838200</xdr:colOff>
      <xdr:row>4</xdr:row>
      <xdr:rowOff>96107</xdr:rowOff>
    </xdr:to>
    <xdr:pic>
      <xdr:nvPicPr>
        <xdr:cNvPr id="29" name="Picture 63" descr="C:\Users\hfreeth\AppData\Local\Microsoft\Windows\Temporary Internet Files\Content.IE5\XLHOTTUP\MM900254501[1].gif">
          <a:hlinkClick xmlns:r="http://schemas.openxmlformats.org/officeDocument/2006/relationships" r:id="rId24"/>
        </xdr:cNvPr>
        <xdr:cNvPicPr>
          <a:picLocks noChangeAspect="1" noChangeArrowheads="1"/>
        </xdr:cNvPicPr>
      </xdr:nvPicPr>
      <xdr:blipFill>
        <a:blip xmlns:r="http://schemas.openxmlformats.org/officeDocument/2006/relationships" r:embed="rId2" cstate="print"/>
        <a:srcRect/>
        <a:stretch>
          <a:fillRect/>
        </a:stretch>
      </xdr:blipFill>
      <xdr:spPr bwMode="auto">
        <a:xfrm>
          <a:off x="81857850" y="495300"/>
          <a:ext cx="0" cy="315182"/>
        </a:xfrm>
        <a:prstGeom prst="rect">
          <a:avLst/>
        </a:prstGeom>
        <a:noFill/>
      </xdr:spPr>
    </xdr:pic>
    <xdr:clientData/>
  </xdr:twoCellAnchor>
  <xdr:twoCellAnchor editAs="oneCell">
    <xdr:from>
      <xdr:col>46</xdr:col>
      <xdr:colOff>723900</xdr:colOff>
      <xdr:row>3</xdr:row>
      <xdr:rowOff>57150</xdr:rowOff>
    </xdr:from>
    <xdr:to>
      <xdr:col>46</xdr:col>
      <xdr:colOff>723900</xdr:colOff>
      <xdr:row>4</xdr:row>
      <xdr:rowOff>96107</xdr:rowOff>
    </xdr:to>
    <xdr:pic>
      <xdr:nvPicPr>
        <xdr:cNvPr id="30" name="Picture 63" descr="C:\Users\hfreeth\AppData\Local\Microsoft\Windows\Temporary Internet Files\Content.IE5\XLHOTTUP\MM900254501[1].gif">
          <a:hlinkClick xmlns:r="http://schemas.openxmlformats.org/officeDocument/2006/relationships" r:id="rId25"/>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438250" y="485775"/>
          <a:ext cx="0" cy="324707"/>
        </a:xfrm>
        <a:prstGeom prst="rect">
          <a:avLst/>
        </a:prstGeom>
        <a:noFill/>
      </xdr:spPr>
    </xdr:pic>
    <xdr:clientData/>
  </xdr:twoCellAnchor>
  <xdr:twoCellAnchor editAs="oneCell">
    <xdr:from>
      <xdr:col>49</xdr:col>
      <xdr:colOff>2478742</xdr:colOff>
      <xdr:row>3</xdr:row>
      <xdr:rowOff>57150</xdr:rowOff>
    </xdr:from>
    <xdr:to>
      <xdr:col>50</xdr:col>
      <xdr:colOff>6725</xdr:colOff>
      <xdr:row>4</xdr:row>
      <xdr:rowOff>96107</xdr:rowOff>
    </xdr:to>
    <xdr:pic>
      <xdr:nvPicPr>
        <xdr:cNvPr id="31" name="Picture 63" descr="C:\Users\hfreeth\AppData\Local\Microsoft\Windows\Temporary Internet Files\Content.IE5\XLHOTTUP\MM900254501[1].gif">
          <a:hlinkClick xmlns:r="http://schemas.openxmlformats.org/officeDocument/2006/relationships" r:id="rId26"/>
        </xdr:cNvPr>
        <xdr:cNvPicPr>
          <a:picLocks noChangeAspect="1" noChangeArrowheads="1"/>
        </xdr:cNvPicPr>
      </xdr:nvPicPr>
      <xdr:blipFill>
        <a:blip xmlns:r="http://schemas.openxmlformats.org/officeDocument/2006/relationships" r:embed="rId2" cstate="print"/>
        <a:srcRect/>
        <a:stretch>
          <a:fillRect/>
        </a:stretch>
      </xdr:blipFill>
      <xdr:spPr bwMode="auto">
        <a:xfrm>
          <a:off x="82441117" y="485775"/>
          <a:ext cx="4483" cy="324707"/>
        </a:xfrm>
        <a:prstGeom prst="rect">
          <a:avLst/>
        </a:prstGeom>
        <a:noFill/>
      </xdr:spPr>
    </xdr:pic>
    <xdr:clientData/>
  </xdr:twoCellAnchor>
  <xdr:twoCellAnchor editAs="oneCell">
    <xdr:from>
      <xdr:col>51</xdr:col>
      <xdr:colOff>0</xdr:colOff>
      <xdr:row>3</xdr:row>
      <xdr:rowOff>57150</xdr:rowOff>
    </xdr:from>
    <xdr:to>
      <xdr:col>51</xdr:col>
      <xdr:colOff>0</xdr:colOff>
      <xdr:row>4</xdr:row>
      <xdr:rowOff>96107</xdr:rowOff>
    </xdr:to>
    <xdr:pic>
      <xdr:nvPicPr>
        <xdr:cNvPr id="32" name="Picture 63" descr="C:\Users\hfreeth\AppData\Local\Microsoft\Windows\Temporary Internet Files\Content.IE5\XLHOTTUP\MM900254501[1].gif">
          <a:hlinkClick xmlns:r="http://schemas.openxmlformats.org/officeDocument/2006/relationships" r:id="rId27"/>
        </xdr:cNvPr>
        <xdr:cNvPicPr>
          <a:picLocks noChangeAspect="1" noChangeArrowheads="1"/>
        </xdr:cNvPicPr>
      </xdr:nvPicPr>
      <xdr:blipFill>
        <a:blip xmlns:r="http://schemas.openxmlformats.org/officeDocument/2006/relationships" r:embed="rId2" cstate="print"/>
        <a:srcRect/>
        <a:stretch>
          <a:fillRect/>
        </a:stretch>
      </xdr:blipFill>
      <xdr:spPr bwMode="auto">
        <a:xfrm>
          <a:off x="83810475" y="485775"/>
          <a:ext cx="0" cy="324707"/>
        </a:xfrm>
        <a:prstGeom prst="rect">
          <a:avLst/>
        </a:prstGeom>
        <a:noFill/>
      </xdr:spPr>
    </xdr:pic>
    <xdr:clientData/>
  </xdr:twoCellAnchor>
  <xdr:twoCellAnchor editAs="oneCell">
    <xdr:from>
      <xdr:col>51</xdr:col>
      <xdr:colOff>0</xdr:colOff>
      <xdr:row>3</xdr:row>
      <xdr:rowOff>66675</xdr:rowOff>
    </xdr:from>
    <xdr:to>
      <xdr:col>51</xdr:col>
      <xdr:colOff>9525</xdr:colOff>
      <xdr:row>4</xdr:row>
      <xdr:rowOff>96107</xdr:rowOff>
    </xdr:to>
    <xdr:pic>
      <xdr:nvPicPr>
        <xdr:cNvPr id="33" name="Picture 63" descr="C:\Users\hfreeth\AppData\Local\Microsoft\Windows\Temporary Internet Files\Content.IE5\XLHOTTUP\MM900254501[1].gif">
          <a:hlinkClick xmlns:r="http://schemas.openxmlformats.org/officeDocument/2006/relationships" r:id="rId28"/>
        </xdr:cNvPr>
        <xdr:cNvPicPr>
          <a:picLocks noChangeAspect="1" noChangeArrowheads="1"/>
        </xdr:cNvPicPr>
      </xdr:nvPicPr>
      <xdr:blipFill>
        <a:blip xmlns:r="http://schemas.openxmlformats.org/officeDocument/2006/relationships" r:embed="rId2" cstate="print"/>
        <a:srcRect/>
        <a:stretch>
          <a:fillRect/>
        </a:stretch>
      </xdr:blipFill>
      <xdr:spPr bwMode="auto">
        <a:xfrm>
          <a:off x="83810475" y="495300"/>
          <a:ext cx="9525" cy="315182"/>
        </a:xfrm>
        <a:prstGeom prst="rect">
          <a:avLst/>
        </a:prstGeom>
        <a:noFill/>
      </xdr:spPr>
    </xdr:pic>
    <xdr:clientData/>
  </xdr:twoCellAnchor>
  <xdr:twoCellAnchor editAs="oneCell">
    <xdr:from>
      <xdr:col>51</xdr:col>
      <xdr:colOff>0</xdr:colOff>
      <xdr:row>3</xdr:row>
      <xdr:rowOff>57150</xdr:rowOff>
    </xdr:from>
    <xdr:to>
      <xdr:col>51</xdr:col>
      <xdr:colOff>0</xdr:colOff>
      <xdr:row>4</xdr:row>
      <xdr:rowOff>96107</xdr:rowOff>
    </xdr:to>
    <xdr:pic>
      <xdr:nvPicPr>
        <xdr:cNvPr id="34" name="Picture 63" descr="C:\Users\hfreeth\AppData\Local\Microsoft\Windows\Temporary Internet Files\Content.IE5\XLHOTTUP\MM900254501[1].gif">
          <a:hlinkClick xmlns:r="http://schemas.openxmlformats.org/officeDocument/2006/relationships" r:id="rId29"/>
        </xdr:cNvPr>
        <xdr:cNvPicPr>
          <a:picLocks noChangeAspect="1" noChangeArrowheads="1"/>
        </xdr:cNvPicPr>
      </xdr:nvPicPr>
      <xdr:blipFill>
        <a:blip xmlns:r="http://schemas.openxmlformats.org/officeDocument/2006/relationships" r:embed="rId2" cstate="print"/>
        <a:srcRect/>
        <a:stretch>
          <a:fillRect/>
        </a:stretch>
      </xdr:blipFill>
      <xdr:spPr bwMode="auto">
        <a:xfrm>
          <a:off x="83810475" y="485775"/>
          <a:ext cx="0" cy="324707"/>
        </a:xfrm>
        <a:prstGeom prst="rect">
          <a:avLst/>
        </a:prstGeom>
        <a:noFill/>
      </xdr:spPr>
    </xdr:pic>
    <xdr:clientData/>
  </xdr:twoCellAnchor>
  <xdr:twoCellAnchor editAs="oneCell">
    <xdr:from>
      <xdr:col>51</xdr:col>
      <xdr:colOff>0</xdr:colOff>
      <xdr:row>3</xdr:row>
      <xdr:rowOff>57150</xdr:rowOff>
    </xdr:from>
    <xdr:to>
      <xdr:col>51</xdr:col>
      <xdr:colOff>0</xdr:colOff>
      <xdr:row>4</xdr:row>
      <xdr:rowOff>96107</xdr:rowOff>
    </xdr:to>
    <xdr:pic>
      <xdr:nvPicPr>
        <xdr:cNvPr id="35" name="Picture 63" descr="C:\Users\hfreeth\AppData\Local\Microsoft\Windows\Temporary Internet Files\Content.IE5\XLHOTTUP\MM900254501[1].gif">
          <a:hlinkClick xmlns:r="http://schemas.openxmlformats.org/officeDocument/2006/relationships" r:id="rId30"/>
        </xdr:cNvPr>
        <xdr:cNvPicPr>
          <a:picLocks noChangeAspect="1" noChangeArrowheads="1"/>
        </xdr:cNvPicPr>
      </xdr:nvPicPr>
      <xdr:blipFill>
        <a:blip xmlns:r="http://schemas.openxmlformats.org/officeDocument/2006/relationships" r:embed="rId2" cstate="print"/>
        <a:srcRect/>
        <a:stretch>
          <a:fillRect/>
        </a:stretch>
      </xdr:blipFill>
      <xdr:spPr bwMode="auto">
        <a:xfrm>
          <a:off x="83810475" y="485775"/>
          <a:ext cx="0" cy="324707"/>
        </a:xfrm>
        <a:prstGeom prst="rect">
          <a:avLst/>
        </a:prstGeom>
        <a:noFill/>
      </xdr:spPr>
    </xdr:pic>
    <xdr:clientData/>
  </xdr:twoCellAnchor>
  <xdr:twoCellAnchor editAs="oneCell">
    <xdr:from>
      <xdr:col>51</xdr:col>
      <xdr:colOff>0</xdr:colOff>
      <xdr:row>3</xdr:row>
      <xdr:rowOff>47625</xdr:rowOff>
    </xdr:from>
    <xdr:to>
      <xdr:col>51</xdr:col>
      <xdr:colOff>0</xdr:colOff>
      <xdr:row>4</xdr:row>
      <xdr:rowOff>96107</xdr:rowOff>
    </xdr:to>
    <xdr:pic>
      <xdr:nvPicPr>
        <xdr:cNvPr id="36" name="Picture 63" descr="C:\Users\hfreeth\AppData\Local\Microsoft\Windows\Temporary Internet Files\Content.IE5\XLHOTTUP\MM900254501[1].gif">
          <a:hlinkClick xmlns:r="http://schemas.openxmlformats.org/officeDocument/2006/relationships" r:id="rId31"/>
        </xdr:cNvPr>
        <xdr:cNvPicPr>
          <a:picLocks noChangeAspect="1" noChangeArrowheads="1"/>
        </xdr:cNvPicPr>
      </xdr:nvPicPr>
      <xdr:blipFill>
        <a:blip xmlns:r="http://schemas.openxmlformats.org/officeDocument/2006/relationships" r:embed="rId2" cstate="print"/>
        <a:srcRect/>
        <a:stretch>
          <a:fillRect/>
        </a:stretch>
      </xdr:blipFill>
      <xdr:spPr bwMode="auto">
        <a:xfrm>
          <a:off x="83810475" y="476250"/>
          <a:ext cx="0" cy="334232"/>
        </a:xfrm>
        <a:prstGeom prst="rect">
          <a:avLst/>
        </a:prstGeom>
        <a:noFill/>
      </xdr:spPr>
    </xdr:pic>
    <xdr:clientData/>
  </xdr:twoCellAnchor>
  <xdr:oneCellAnchor>
    <xdr:from>
      <xdr:col>42</xdr:col>
      <xdr:colOff>2478742</xdr:colOff>
      <xdr:row>3</xdr:row>
      <xdr:rowOff>57150</xdr:rowOff>
    </xdr:from>
    <xdr:ext cx="0" cy="229457"/>
    <xdr:pic>
      <xdr:nvPicPr>
        <xdr:cNvPr id="37" name="Picture 63" descr="C:\Users\hfreeth\AppData\Local\Microsoft\Windows\Temporary Internet Files\Content.IE5\XLHOTTUP\MM900254501[1].gif">
          <a:hlinkClick xmlns:r="http://schemas.openxmlformats.org/officeDocument/2006/relationships" r:id="rId32"/>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344367" y="485775"/>
          <a:ext cx="0" cy="229457"/>
        </a:xfrm>
        <a:prstGeom prst="rect">
          <a:avLst/>
        </a:prstGeom>
        <a:noFill/>
      </xdr:spPr>
    </xdr:pic>
    <xdr:clientData/>
  </xdr:oneCellAnchor>
  <xdr:oneCellAnchor>
    <xdr:from>
      <xdr:col>45</xdr:col>
      <xdr:colOff>2478742</xdr:colOff>
      <xdr:row>3</xdr:row>
      <xdr:rowOff>57150</xdr:rowOff>
    </xdr:from>
    <xdr:ext cx="0" cy="229457"/>
    <xdr:pic>
      <xdr:nvPicPr>
        <xdr:cNvPr id="38" name="Picture 63" descr="C:\Users\hfreeth\AppData\Local\Microsoft\Windows\Temporary Internet Files\Content.IE5\XLHOTTUP\MM900254501[1].gif">
          <a:hlinkClick xmlns:r="http://schemas.openxmlformats.org/officeDocument/2006/relationships" r:id="rId3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716592" y="485775"/>
          <a:ext cx="0" cy="229457"/>
        </a:xfrm>
        <a:prstGeom prst="rect">
          <a:avLst/>
        </a:prstGeom>
        <a:noFill/>
      </xdr:spPr>
    </xdr:pic>
    <xdr:clientData/>
  </xdr:oneCellAnchor>
  <xdr:oneCellAnchor>
    <xdr:from>
      <xdr:col>46</xdr:col>
      <xdr:colOff>2478742</xdr:colOff>
      <xdr:row>3</xdr:row>
      <xdr:rowOff>57150</xdr:rowOff>
    </xdr:from>
    <xdr:ext cx="0" cy="229457"/>
    <xdr:pic>
      <xdr:nvPicPr>
        <xdr:cNvPr id="39" name="Picture 63" descr="C:\Users\hfreeth\AppData\Local\Microsoft\Windows\Temporary Internet Files\Content.IE5\XLHOTTUP\MM900254501[1].gif">
          <a:hlinkClick xmlns:r="http://schemas.openxmlformats.org/officeDocument/2006/relationships" r:id="rId34"/>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078667" y="485775"/>
          <a:ext cx="0" cy="229457"/>
        </a:xfrm>
        <a:prstGeom prst="rect">
          <a:avLst/>
        </a:prstGeom>
        <a:noFill/>
      </xdr:spPr>
    </xdr:pic>
    <xdr:clientData/>
  </xdr:oneCellAnchor>
  <xdr:oneCellAnchor>
    <xdr:from>
      <xdr:col>47</xdr:col>
      <xdr:colOff>2478742</xdr:colOff>
      <xdr:row>3</xdr:row>
      <xdr:rowOff>57150</xdr:rowOff>
    </xdr:from>
    <xdr:ext cx="0" cy="229457"/>
    <xdr:pic>
      <xdr:nvPicPr>
        <xdr:cNvPr id="40" name="Picture 63" descr="C:\Users\hfreeth\AppData\Local\Microsoft\Windows\Temporary Internet Files\Content.IE5\XLHOTTUP\MM900254501[1].gif">
          <a:hlinkClick xmlns:r="http://schemas.openxmlformats.org/officeDocument/2006/relationships" r:id="rId35"/>
        </xdr:cNvPr>
        <xdr:cNvPicPr>
          <a:picLocks noChangeAspect="1" noChangeArrowheads="1"/>
        </xdr:cNvPicPr>
      </xdr:nvPicPr>
      <xdr:blipFill>
        <a:blip xmlns:r="http://schemas.openxmlformats.org/officeDocument/2006/relationships" r:embed="rId2" cstate="print"/>
        <a:srcRect/>
        <a:stretch>
          <a:fillRect/>
        </a:stretch>
      </xdr:blipFill>
      <xdr:spPr bwMode="auto">
        <a:xfrm>
          <a:off x="79535992" y="485775"/>
          <a:ext cx="0" cy="229457"/>
        </a:xfrm>
        <a:prstGeom prst="rect">
          <a:avLst/>
        </a:prstGeom>
        <a:noFill/>
      </xdr:spPr>
    </xdr:pic>
    <xdr:clientData/>
  </xdr:oneCellAnchor>
  <xdr:oneCellAnchor>
    <xdr:from>
      <xdr:col>48</xdr:col>
      <xdr:colOff>2478742</xdr:colOff>
      <xdr:row>3</xdr:row>
      <xdr:rowOff>57150</xdr:rowOff>
    </xdr:from>
    <xdr:ext cx="0" cy="229457"/>
    <xdr:pic>
      <xdr:nvPicPr>
        <xdr:cNvPr id="41" name="Picture 63" descr="C:\Users\hfreeth\AppData\Local\Microsoft\Windows\Temporary Internet Files\Content.IE5\XLHOTTUP\MM900254501[1].gif">
          <a:hlinkClick xmlns:r="http://schemas.openxmlformats.org/officeDocument/2006/relationships" r:id="rId36"/>
        </xdr:cNvPr>
        <xdr:cNvPicPr>
          <a:picLocks noChangeAspect="1" noChangeArrowheads="1"/>
        </xdr:cNvPicPr>
      </xdr:nvPicPr>
      <xdr:blipFill>
        <a:blip xmlns:r="http://schemas.openxmlformats.org/officeDocument/2006/relationships" r:embed="rId2" cstate="print"/>
        <a:srcRect/>
        <a:stretch>
          <a:fillRect/>
        </a:stretch>
      </xdr:blipFill>
      <xdr:spPr bwMode="auto">
        <a:xfrm>
          <a:off x="81021892" y="485775"/>
          <a:ext cx="0" cy="229457"/>
        </a:xfrm>
        <a:prstGeom prst="rect">
          <a:avLst/>
        </a:prstGeom>
        <a:noFill/>
      </xdr:spPr>
    </xdr:pic>
    <xdr:clientData/>
  </xdr:oneCellAnchor>
  <xdr:twoCellAnchor editAs="oneCell">
    <xdr:from>
      <xdr:col>4</xdr:col>
      <xdr:colOff>95250</xdr:colOff>
      <xdr:row>3</xdr:row>
      <xdr:rowOff>47625</xdr:rowOff>
    </xdr:from>
    <xdr:to>
      <xdr:col>4</xdr:col>
      <xdr:colOff>276225</xdr:colOff>
      <xdr:row>3</xdr:row>
      <xdr:rowOff>219932</xdr:rowOff>
    </xdr:to>
    <xdr:pic>
      <xdr:nvPicPr>
        <xdr:cNvPr id="42" name="Picture 63" descr="C:\Users\hfreeth\AppData\Local\Microsoft\Windows\Temporary Internet Files\Content.IE5\XLHOTTUP\MM900254501[1].gif">
          <a:hlinkClick xmlns:r="http://schemas.openxmlformats.org/officeDocument/2006/relationships" r:id="rId37"/>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86250" y="476250"/>
          <a:ext cx="180975" cy="172307"/>
        </a:xfrm>
        <a:prstGeom prst="rect">
          <a:avLst/>
        </a:prstGeom>
        <a:noFill/>
      </xdr:spPr>
    </xdr:pic>
    <xdr:clientData/>
  </xdr:twoCellAnchor>
  <xdr:twoCellAnchor editAs="oneCell">
    <xdr:from>
      <xdr:col>7</xdr:col>
      <xdr:colOff>114300</xdr:colOff>
      <xdr:row>3</xdr:row>
      <xdr:rowOff>47625</xdr:rowOff>
    </xdr:from>
    <xdr:to>
      <xdr:col>7</xdr:col>
      <xdr:colOff>295275</xdr:colOff>
      <xdr:row>3</xdr:row>
      <xdr:rowOff>219932</xdr:rowOff>
    </xdr:to>
    <xdr:pic>
      <xdr:nvPicPr>
        <xdr:cNvPr id="43" name="Picture 63" descr="C:\Users\hfreeth\AppData\Local\Microsoft\Windows\Temporary Internet Files\Content.IE5\XLHOTTUP\MM900254501[1].gif">
          <a:hlinkClick xmlns:r="http://schemas.openxmlformats.org/officeDocument/2006/relationships" r:id="rId38"/>
        </xdr:cNvPr>
        <xdr:cNvPicPr>
          <a:picLocks noChangeAspect="1" noChangeArrowheads="1"/>
        </xdr:cNvPicPr>
      </xdr:nvPicPr>
      <xdr:blipFill>
        <a:blip xmlns:r="http://schemas.openxmlformats.org/officeDocument/2006/relationships" r:embed="rId2" cstate="print"/>
        <a:srcRect/>
        <a:stretch>
          <a:fillRect/>
        </a:stretch>
      </xdr:blipFill>
      <xdr:spPr bwMode="auto">
        <a:xfrm>
          <a:off x="6353175" y="476250"/>
          <a:ext cx="180975" cy="172307"/>
        </a:xfrm>
        <a:prstGeom prst="rect">
          <a:avLst/>
        </a:prstGeom>
        <a:noFill/>
      </xdr:spPr>
    </xdr:pic>
    <xdr:clientData/>
  </xdr:twoCellAnchor>
  <xdr:twoCellAnchor editAs="oneCell">
    <xdr:from>
      <xdr:col>12</xdr:col>
      <xdr:colOff>104775</xdr:colOff>
      <xdr:row>3</xdr:row>
      <xdr:rowOff>57150</xdr:rowOff>
    </xdr:from>
    <xdr:to>
      <xdr:col>12</xdr:col>
      <xdr:colOff>285750</xdr:colOff>
      <xdr:row>3</xdr:row>
      <xdr:rowOff>229457</xdr:rowOff>
    </xdr:to>
    <xdr:pic>
      <xdr:nvPicPr>
        <xdr:cNvPr id="44" name="Picture 63" descr="C:\Users\hfreeth\AppData\Local\Microsoft\Windows\Temporary Internet Files\Content.IE5\XLHOTTUP\MM900254501[1].gif">
          <a:hlinkClick xmlns:r="http://schemas.openxmlformats.org/officeDocument/2006/relationships" r:id="rId3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878175" y="485775"/>
          <a:ext cx="180975" cy="172307"/>
        </a:xfrm>
        <a:prstGeom prst="rect">
          <a:avLst/>
        </a:prstGeom>
        <a:noFill/>
      </xdr:spPr>
    </xdr:pic>
    <xdr:clientData/>
  </xdr:twoCellAnchor>
  <xdr:twoCellAnchor editAs="oneCell">
    <xdr:from>
      <xdr:col>15</xdr:col>
      <xdr:colOff>38100</xdr:colOff>
      <xdr:row>3</xdr:row>
      <xdr:rowOff>57150</xdr:rowOff>
    </xdr:from>
    <xdr:to>
      <xdr:col>15</xdr:col>
      <xdr:colOff>219075</xdr:colOff>
      <xdr:row>3</xdr:row>
      <xdr:rowOff>229457</xdr:rowOff>
    </xdr:to>
    <xdr:pic>
      <xdr:nvPicPr>
        <xdr:cNvPr id="45" name="Picture 63" descr="C:\Users\hfreeth\AppData\Local\Microsoft\Windows\Temporary Internet Files\Content.IE5\XLHOTTUP\MM900254501[1].gif">
          <a:hlinkClick xmlns:r="http://schemas.openxmlformats.org/officeDocument/2006/relationships" r:id="rId4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02250" y="485775"/>
          <a:ext cx="180975" cy="172307"/>
        </a:xfrm>
        <a:prstGeom prst="rect">
          <a:avLst/>
        </a:prstGeom>
        <a:noFill/>
      </xdr:spPr>
    </xdr:pic>
    <xdr:clientData/>
  </xdr:twoCellAnchor>
  <xdr:twoCellAnchor editAs="oneCell">
    <xdr:from>
      <xdr:col>17</xdr:col>
      <xdr:colOff>1895475</xdr:colOff>
      <xdr:row>3</xdr:row>
      <xdr:rowOff>57150</xdr:rowOff>
    </xdr:from>
    <xdr:to>
      <xdr:col>17</xdr:col>
      <xdr:colOff>2076450</xdr:colOff>
      <xdr:row>3</xdr:row>
      <xdr:rowOff>229457</xdr:rowOff>
    </xdr:to>
    <xdr:pic>
      <xdr:nvPicPr>
        <xdr:cNvPr id="46" name="Picture 63" descr="C:\Users\hfreeth\AppData\Local\Microsoft\Windows\Temporary Internet Files\Content.IE5\XLHOTTUP\MM900254501[1].gif">
          <a:hlinkClick xmlns:r="http://schemas.openxmlformats.org/officeDocument/2006/relationships" r:id="rId4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078825" y="485775"/>
          <a:ext cx="180975" cy="172307"/>
        </a:xfrm>
        <a:prstGeom prst="rect">
          <a:avLst/>
        </a:prstGeom>
        <a:noFill/>
      </xdr:spPr>
    </xdr:pic>
    <xdr:clientData/>
  </xdr:twoCellAnchor>
  <xdr:twoCellAnchor editAs="oneCell">
    <xdr:from>
      <xdr:col>20</xdr:col>
      <xdr:colOff>47625</xdr:colOff>
      <xdr:row>3</xdr:row>
      <xdr:rowOff>66675</xdr:rowOff>
    </xdr:from>
    <xdr:to>
      <xdr:col>20</xdr:col>
      <xdr:colOff>228600</xdr:colOff>
      <xdr:row>3</xdr:row>
      <xdr:rowOff>238982</xdr:rowOff>
    </xdr:to>
    <xdr:pic>
      <xdr:nvPicPr>
        <xdr:cNvPr id="47" name="Picture 63" descr="C:\Users\hfreeth\AppData\Local\Microsoft\Windows\Temporary Internet Files\Content.IE5\XLHOTTUP\MM900254501[1].gif">
          <a:hlinkClick xmlns:r="http://schemas.openxmlformats.org/officeDocument/2006/relationships" r:id="rId42"/>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70050" y="495300"/>
          <a:ext cx="180975" cy="172307"/>
        </a:xfrm>
        <a:prstGeom prst="rect">
          <a:avLst/>
        </a:prstGeom>
        <a:noFill/>
      </xdr:spPr>
    </xdr:pic>
    <xdr:clientData/>
  </xdr:twoCellAnchor>
  <xdr:twoCellAnchor editAs="oneCell">
    <xdr:from>
      <xdr:col>22</xdr:col>
      <xdr:colOff>1104900</xdr:colOff>
      <xdr:row>3</xdr:row>
      <xdr:rowOff>66675</xdr:rowOff>
    </xdr:from>
    <xdr:to>
      <xdr:col>22</xdr:col>
      <xdr:colOff>1285875</xdr:colOff>
      <xdr:row>3</xdr:row>
      <xdr:rowOff>238982</xdr:rowOff>
    </xdr:to>
    <xdr:pic>
      <xdr:nvPicPr>
        <xdr:cNvPr id="48" name="Picture 63" descr="C:\Users\hfreeth\AppData\Local\Microsoft\Windows\Temporary Internet Files\Content.IE5\XLHOTTUP\MM900254501[1].gif">
          <a:hlinkClick xmlns:r="http://schemas.openxmlformats.org/officeDocument/2006/relationships" r:id="rId4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46525" y="495300"/>
          <a:ext cx="180975" cy="172307"/>
        </a:xfrm>
        <a:prstGeom prst="rect">
          <a:avLst/>
        </a:prstGeom>
        <a:noFill/>
      </xdr:spPr>
    </xdr:pic>
    <xdr:clientData/>
  </xdr:twoCellAnchor>
  <xdr:twoCellAnchor editAs="oneCell">
    <xdr:from>
      <xdr:col>23</xdr:col>
      <xdr:colOff>1114425</xdr:colOff>
      <xdr:row>3</xdr:row>
      <xdr:rowOff>57150</xdr:rowOff>
    </xdr:from>
    <xdr:to>
      <xdr:col>23</xdr:col>
      <xdr:colOff>1295400</xdr:colOff>
      <xdr:row>3</xdr:row>
      <xdr:rowOff>229457</xdr:rowOff>
    </xdr:to>
    <xdr:pic>
      <xdr:nvPicPr>
        <xdr:cNvPr id="49" name="Picture 63" descr="C:\Users\hfreeth\AppData\Local\Microsoft\Windows\Temporary Internet Files\Content.IE5\XLHOTTUP\MM900254501[1].gif">
          <a:hlinkClick xmlns:r="http://schemas.openxmlformats.org/officeDocument/2006/relationships" r:id="rId4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775400" y="485775"/>
          <a:ext cx="180975" cy="172307"/>
        </a:xfrm>
        <a:prstGeom prst="rect">
          <a:avLst/>
        </a:prstGeom>
        <a:noFill/>
      </xdr:spPr>
    </xdr:pic>
    <xdr:clientData/>
  </xdr:twoCellAnchor>
  <xdr:twoCellAnchor editAs="oneCell">
    <xdr:from>
      <xdr:col>24</xdr:col>
      <xdr:colOff>962025</xdr:colOff>
      <xdr:row>3</xdr:row>
      <xdr:rowOff>57150</xdr:rowOff>
    </xdr:from>
    <xdr:to>
      <xdr:col>24</xdr:col>
      <xdr:colOff>1143000</xdr:colOff>
      <xdr:row>3</xdr:row>
      <xdr:rowOff>229457</xdr:rowOff>
    </xdr:to>
    <xdr:pic>
      <xdr:nvPicPr>
        <xdr:cNvPr id="50" name="Picture 63" descr="C:\Users\hfreeth\AppData\Local\Microsoft\Windows\Temporary Internet Files\Content.IE5\XLHOTTUP\MM900254501[1].gif">
          <a:hlinkClick xmlns:r="http://schemas.openxmlformats.org/officeDocument/2006/relationships" r:id="rId45"/>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042350" y="485775"/>
          <a:ext cx="180975" cy="172307"/>
        </a:xfrm>
        <a:prstGeom prst="rect">
          <a:avLst/>
        </a:prstGeom>
        <a:noFill/>
      </xdr:spPr>
    </xdr:pic>
    <xdr:clientData/>
  </xdr:twoCellAnchor>
  <xdr:twoCellAnchor editAs="oneCell">
    <xdr:from>
      <xdr:col>25</xdr:col>
      <xdr:colOff>2886075</xdr:colOff>
      <xdr:row>3</xdr:row>
      <xdr:rowOff>57150</xdr:rowOff>
    </xdr:from>
    <xdr:to>
      <xdr:col>25</xdr:col>
      <xdr:colOff>3067050</xdr:colOff>
      <xdr:row>3</xdr:row>
      <xdr:rowOff>229457</xdr:rowOff>
    </xdr:to>
    <xdr:pic>
      <xdr:nvPicPr>
        <xdr:cNvPr id="51" name="Picture 63" descr="C:\Users\hfreeth\AppData\Local\Microsoft\Windows\Temporary Internet Files\Content.IE5\XLHOTTUP\MM900254501[1].gif">
          <a:hlinkClick xmlns:r="http://schemas.openxmlformats.org/officeDocument/2006/relationships" r:id="rId46"/>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52375" y="495300"/>
          <a:ext cx="180975" cy="172307"/>
        </a:xfrm>
        <a:prstGeom prst="rect">
          <a:avLst/>
        </a:prstGeom>
        <a:noFill/>
      </xdr:spPr>
    </xdr:pic>
    <xdr:clientData/>
  </xdr:twoCellAnchor>
  <xdr:twoCellAnchor editAs="oneCell">
    <xdr:from>
      <xdr:col>26</xdr:col>
      <xdr:colOff>1009650</xdr:colOff>
      <xdr:row>3</xdr:row>
      <xdr:rowOff>47625</xdr:rowOff>
    </xdr:from>
    <xdr:to>
      <xdr:col>26</xdr:col>
      <xdr:colOff>1190625</xdr:colOff>
      <xdr:row>3</xdr:row>
      <xdr:rowOff>219932</xdr:rowOff>
    </xdr:to>
    <xdr:pic>
      <xdr:nvPicPr>
        <xdr:cNvPr id="52" name="Picture 63" descr="C:\Users\hfreeth\AppData\Local\Microsoft\Windows\Temporary Internet Files\Content.IE5\XLHOTTUP\MM900254501[1].gif">
          <a:hlinkClick xmlns:r="http://schemas.openxmlformats.org/officeDocument/2006/relationships" r:id="rId47"/>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881175" y="476250"/>
          <a:ext cx="180975" cy="172307"/>
        </a:xfrm>
        <a:prstGeom prst="rect">
          <a:avLst/>
        </a:prstGeom>
        <a:noFill/>
      </xdr:spPr>
    </xdr:pic>
    <xdr:clientData/>
  </xdr:twoCellAnchor>
  <xdr:twoCellAnchor editAs="oneCell">
    <xdr:from>
      <xdr:col>27</xdr:col>
      <xdr:colOff>1000125</xdr:colOff>
      <xdr:row>3</xdr:row>
      <xdr:rowOff>57150</xdr:rowOff>
    </xdr:from>
    <xdr:to>
      <xdr:col>27</xdr:col>
      <xdr:colOff>1181100</xdr:colOff>
      <xdr:row>3</xdr:row>
      <xdr:rowOff>229457</xdr:rowOff>
    </xdr:to>
    <xdr:pic>
      <xdr:nvPicPr>
        <xdr:cNvPr id="53" name="Picture 63" descr="C:\Users\hfreeth\AppData\Local\Microsoft\Windows\Temporary Internet Files\Content.IE5\XLHOTTUP\MM900254501[1].gif">
          <a:hlinkClick xmlns:r="http://schemas.openxmlformats.org/officeDocument/2006/relationships" r:id="rId48"/>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071925" y="485775"/>
          <a:ext cx="180975" cy="172307"/>
        </a:xfrm>
        <a:prstGeom prst="rect">
          <a:avLst/>
        </a:prstGeom>
        <a:noFill/>
      </xdr:spPr>
    </xdr:pic>
    <xdr:clientData/>
  </xdr:twoCellAnchor>
  <xdr:twoCellAnchor editAs="oneCell">
    <xdr:from>
      <xdr:col>28</xdr:col>
      <xdr:colOff>1971675</xdr:colOff>
      <xdr:row>3</xdr:row>
      <xdr:rowOff>57150</xdr:rowOff>
    </xdr:from>
    <xdr:to>
      <xdr:col>28</xdr:col>
      <xdr:colOff>2152650</xdr:colOff>
      <xdr:row>3</xdr:row>
      <xdr:rowOff>229457</xdr:rowOff>
    </xdr:to>
    <xdr:pic>
      <xdr:nvPicPr>
        <xdr:cNvPr id="54" name="Picture 63" descr="C:\Users\hfreeth\AppData\Local\Microsoft\Windows\Temporary Internet Files\Content.IE5\XLHOTTUP\MM900254501[1].gif">
          <a:hlinkClick xmlns:r="http://schemas.openxmlformats.org/officeDocument/2006/relationships" r:id="rId49"/>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243750" y="485775"/>
          <a:ext cx="180975" cy="172307"/>
        </a:xfrm>
        <a:prstGeom prst="rect">
          <a:avLst/>
        </a:prstGeom>
        <a:noFill/>
      </xdr:spPr>
    </xdr:pic>
    <xdr:clientData/>
  </xdr:twoCellAnchor>
  <xdr:twoCellAnchor editAs="oneCell">
    <xdr:from>
      <xdr:col>29</xdr:col>
      <xdr:colOff>2390775</xdr:colOff>
      <xdr:row>3</xdr:row>
      <xdr:rowOff>47625</xdr:rowOff>
    </xdr:from>
    <xdr:to>
      <xdr:col>29</xdr:col>
      <xdr:colOff>2571750</xdr:colOff>
      <xdr:row>3</xdr:row>
      <xdr:rowOff>219932</xdr:rowOff>
    </xdr:to>
    <xdr:pic>
      <xdr:nvPicPr>
        <xdr:cNvPr id="55" name="Picture 63" descr="C:\Users\hfreeth\AppData\Local\Microsoft\Windows\Temporary Internet Files\Content.IE5\XLHOTTUP\MM900254501[1].gif">
          <a:hlinkClick xmlns:r="http://schemas.openxmlformats.org/officeDocument/2006/relationships" r:id="rId50"/>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987450" y="723900"/>
          <a:ext cx="180975" cy="172307"/>
        </a:xfrm>
        <a:prstGeom prst="rect">
          <a:avLst/>
        </a:prstGeom>
        <a:noFill/>
      </xdr:spPr>
    </xdr:pic>
    <xdr:clientData/>
  </xdr:twoCellAnchor>
  <xdr:twoCellAnchor editAs="oneCell">
    <xdr:from>
      <xdr:col>30</xdr:col>
      <xdr:colOff>885825</xdr:colOff>
      <xdr:row>3</xdr:row>
      <xdr:rowOff>57150</xdr:rowOff>
    </xdr:from>
    <xdr:to>
      <xdr:col>30</xdr:col>
      <xdr:colOff>1066800</xdr:colOff>
      <xdr:row>3</xdr:row>
      <xdr:rowOff>229457</xdr:rowOff>
    </xdr:to>
    <xdr:pic>
      <xdr:nvPicPr>
        <xdr:cNvPr id="56" name="Picture 63" descr="C:\Users\hfreeth\AppData\Local\Microsoft\Windows\Temporary Internet Files\Content.IE5\XLHOTTUP\MM900254501[1].gif">
          <a:hlinkClick xmlns:r="http://schemas.openxmlformats.org/officeDocument/2006/relationships" r:id="rId5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901725" y="485775"/>
          <a:ext cx="180975" cy="172307"/>
        </a:xfrm>
        <a:prstGeom prst="rect">
          <a:avLst/>
        </a:prstGeom>
        <a:noFill/>
      </xdr:spPr>
    </xdr:pic>
    <xdr:clientData/>
  </xdr:twoCellAnchor>
  <xdr:twoCellAnchor editAs="oneCell">
    <xdr:from>
      <xdr:col>31</xdr:col>
      <xdr:colOff>952500</xdr:colOff>
      <xdr:row>3</xdr:row>
      <xdr:rowOff>57150</xdr:rowOff>
    </xdr:from>
    <xdr:to>
      <xdr:col>31</xdr:col>
      <xdr:colOff>1133475</xdr:colOff>
      <xdr:row>3</xdr:row>
      <xdr:rowOff>229457</xdr:rowOff>
    </xdr:to>
    <xdr:pic>
      <xdr:nvPicPr>
        <xdr:cNvPr id="57" name="Picture 63" descr="C:\Users\hfreeth\AppData\Local\Microsoft\Windows\Temporary Internet Files\Content.IE5\XLHOTTUP\MM900254501[1].gif">
          <a:hlinkClick xmlns:r="http://schemas.openxmlformats.org/officeDocument/2006/relationships" r:id="rId52"/>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921025" y="485775"/>
          <a:ext cx="180975" cy="172307"/>
        </a:xfrm>
        <a:prstGeom prst="rect">
          <a:avLst/>
        </a:prstGeom>
        <a:noFill/>
      </xdr:spPr>
    </xdr:pic>
    <xdr:clientData/>
  </xdr:twoCellAnchor>
  <xdr:twoCellAnchor editAs="oneCell">
    <xdr:from>
      <xdr:col>32</xdr:col>
      <xdr:colOff>952500</xdr:colOff>
      <xdr:row>3</xdr:row>
      <xdr:rowOff>57150</xdr:rowOff>
    </xdr:from>
    <xdr:to>
      <xdr:col>32</xdr:col>
      <xdr:colOff>1133475</xdr:colOff>
      <xdr:row>3</xdr:row>
      <xdr:rowOff>229457</xdr:rowOff>
    </xdr:to>
    <xdr:pic>
      <xdr:nvPicPr>
        <xdr:cNvPr id="58" name="Picture 63" descr="C:\Users\hfreeth\AppData\Local\Microsoft\Windows\Temporary Internet Files\Content.IE5\XLHOTTUP\MM900254501[1].gif">
          <a:hlinkClick xmlns:r="http://schemas.openxmlformats.org/officeDocument/2006/relationships" r:id="rId5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997475" y="485775"/>
          <a:ext cx="180975" cy="172307"/>
        </a:xfrm>
        <a:prstGeom prst="rect">
          <a:avLst/>
        </a:prstGeom>
        <a:noFill/>
      </xdr:spPr>
    </xdr:pic>
    <xdr:clientData/>
  </xdr:twoCellAnchor>
  <xdr:twoCellAnchor editAs="oneCell">
    <xdr:from>
      <xdr:col>38</xdr:col>
      <xdr:colOff>38100</xdr:colOff>
      <xdr:row>3</xdr:row>
      <xdr:rowOff>57150</xdr:rowOff>
    </xdr:from>
    <xdr:to>
      <xdr:col>38</xdr:col>
      <xdr:colOff>219075</xdr:colOff>
      <xdr:row>3</xdr:row>
      <xdr:rowOff>229457</xdr:rowOff>
    </xdr:to>
    <xdr:pic>
      <xdr:nvPicPr>
        <xdr:cNvPr id="59" name="Picture 63" descr="C:\Users\hfreeth\AppData\Local\Microsoft\Windows\Temporary Internet Files\Content.IE5\XLHOTTUP\MM900254501[1].gif">
          <a:hlinkClick xmlns:r="http://schemas.openxmlformats.org/officeDocument/2006/relationships" r:id="rId54"/>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399275" y="733425"/>
          <a:ext cx="180975" cy="172307"/>
        </a:xfrm>
        <a:prstGeom prst="rect">
          <a:avLst/>
        </a:prstGeom>
        <a:noFill/>
      </xdr:spPr>
    </xdr:pic>
    <xdr:clientData/>
  </xdr:twoCellAnchor>
  <xdr:twoCellAnchor editAs="oneCell">
    <xdr:from>
      <xdr:col>42</xdr:col>
      <xdr:colOff>1057275</xdr:colOff>
      <xdr:row>3</xdr:row>
      <xdr:rowOff>57150</xdr:rowOff>
    </xdr:from>
    <xdr:to>
      <xdr:col>42</xdr:col>
      <xdr:colOff>1238250</xdr:colOff>
      <xdr:row>3</xdr:row>
      <xdr:rowOff>229457</xdr:rowOff>
    </xdr:to>
    <xdr:pic>
      <xdr:nvPicPr>
        <xdr:cNvPr id="60" name="Picture 63" descr="C:\Users\hfreeth\AppData\Local\Microsoft\Windows\Temporary Internet Files\Content.IE5\XLHOTTUP\MM900254501[1].gif">
          <a:hlinkClick xmlns:r="http://schemas.openxmlformats.org/officeDocument/2006/relationships" r:id="rId5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084825" y="485775"/>
          <a:ext cx="180975" cy="172307"/>
        </a:xfrm>
        <a:prstGeom prst="rect">
          <a:avLst/>
        </a:prstGeom>
        <a:noFill/>
      </xdr:spPr>
    </xdr:pic>
    <xdr:clientData/>
  </xdr:twoCellAnchor>
  <xdr:twoCellAnchor editAs="oneCell">
    <xdr:from>
      <xdr:col>43</xdr:col>
      <xdr:colOff>962025</xdr:colOff>
      <xdr:row>3</xdr:row>
      <xdr:rowOff>57150</xdr:rowOff>
    </xdr:from>
    <xdr:to>
      <xdr:col>43</xdr:col>
      <xdr:colOff>1143000</xdr:colOff>
      <xdr:row>3</xdr:row>
      <xdr:rowOff>229457</xdr:rowOff>
    </xdr:to>
    <xdr:pic>
      <xdr:nvPicPr>
        <xdr:cNvPr id="61" name="Picture 63" descr="C:\Users\hfreeth\AppData\Local\Microsoft\Windows\Temporary Internet Files\Content.IE5\XLHOTTUP\MM900254501[1].gif">
          <a:hlinkClick xmlns:r="http://schemas.openxmlformats.org/officeDocument/2006/relationships" r:id="rId56"/>
        </xdr:cNvPr>
        <xdr:cNvPicPr>
          <a:picLocks noChangeAspect="1" noChangeArrowheads="1"/>
        </xdr:cNvPicPr>
      </xdr:nvPicPr>
      <xdr:blipFill>
        <a:blip xmlns:r="http://schemas.openxmlformats.org/officeDocument/2006/relationships" r:embed="rId2" cstate="print"/>
        <a:srcRect/>
        <a:stretch>
          <a:fillRect/>
        </a:stretch>
      </xdr:blipFill>
      <xdr:spPr bwMode="auto">
        <a:xfrm>
          <a:off x="71304150" y="485775"/>
          <a:ext cx="180975" cy="172307"/>
        </a:xfrm>
        <a:prstGeom prst="rect">
          <a:avLst/>
        </a:prstGeom>
        <a:noFill/>
      </xdr:spPr>
    </xdr:pic>
    <xdr:clientData/>
  </xdr:twoCellAnchor>
  <xdr:twoCellAnchor editAs="oneCell">
    <xdr:from>
      <xdr:col>44</xdr:col>
      <xdr:colOff>1028700</xdr:colOff>
      <xdr:row>3</xdr:row>
      <xdr:rowOff>47625</xdr:rowOff>
    </xdr:from>
    <xdr:to>
      <xdr:col>44</xdr:col>
      <xdr:colOff>1209675</xdr:colOff>
      <xdr:row>3</xdr:row>
      <xdr:rowOff>219932</xdr:rowOff>
    </xdr:to>
    <xdr:pic>
      <xdr:nvPicPr>
        <xdr:cNvPr id="62" name="Picture 63" descr="C:\Users\hfreeth\AppData\Local\Microsoft\Windows\Temporary Internet Files\Content.IE5\XLHOTTUP\MM900254501[1].gif">
          <a:hlinkClick xmlns:r="http://schemas.openxmlformats.org/officeDocument/2006/relationships" r:id="rId57"/>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428225" y="476250"/>
          <a:ext cx="180975" cy="172307"/>
        </a:xfrm>
        <a:prstGeom prst="rect">
          <a:avLst/>
        </a:prstGeom>
        <a:noFill/>
      </xdr:spPr>
    </xdr:pic>
    <xdr:clientData/>
  </xdr:twoCellAnchor>
  <xdr:twoCellAnchor editAs="oneCell">
    <xdr:from>
      <xdr:col>48</xdr:col>
      <xdr:colOff>657225</xdr:colOff>
      <xdr:row>3</xdr:row>
      <xdr:rowOff>57150</xdr:rowOff>
    </xdr:from>
    <xdr:to>
      <xdr:col>48</xdr:col>
      <xdr:colOff>838200</xdr:colOff>
      <xdr:row>3</xdr:row>
      <xdr:rowOff>229457</xdr:rowOff>
    </xdr:to>
    <xdr:pic>
      <xdr:nvPicPr>
        <xdr:cNvPr id="63" name="Picture 63" descr="C:\Users\hfreeth\AppData\Local\Microsoft\Windows\Temporary Internet Files\Content.IE5\XLHOTTUP\MM900254501[1].gif">
          <a:hlinkClick xmlns:r="http://schemas.openxmlformats.org/officeDocument/2006/relationships" r:id="rId58"/>
        </xdr:cNvPr>
        <xdr:cNvPicPr>
          <a:picLocks noChangeAspect="1" noChangeArrowheads="1"/>
        </xdr:cNvPicPr>
      </xdr:nvPicPr>
      <xdr:blipFill>
        <a:blip xmlns:r="http://schemas.openxmlformats.org/officeDocument/2006/relationships" r:embed="rId2" cstate="print"/>
        <a:srcRect/>
        <a:stretch>
          <a:fillRect/>
        </a:stretch>
      </xdr:blipFill>
      <xdr:spPr bwMode="auto">
        <a:xfrm>
          <a:off x="80190975" y="485775"/>
          <a:ext cx="180975" cy="172307"/>
        </a:xfrm>
        <a:prstGeom prst="rect">
          <a:avLst/>
        </a:prstGeom>
        <a:noFill/>
      </xdr:spPr>
    </xdr:pic>
    <xdr:clientData/>
  </xdr:twoCellAnchor>
  <xdr:twoCellAnchor editAs="oneCell">
    <xdr:from>
      <xdr:col>49</xdr:col>
      <xdr:colOff>600075</xdr:colOff>
      <xdr:row>3</xdr:row>
      <xdr:rowOff>57150</xdr:rowOff>
    </xdr:from>
    <xdr:to>
      <xdr:col>49</xdr:col>
      <xdr:colOff>781050</xdr:colOff>
      <xdr:row>3</xdr:row>
      <xdr:rowOff>229457</xdr:rowOff>
    </xdr:to>
    <xdr:pic>
      <xdr:nvPicPr>
        <xdr:cNvPr id="64" name="Picture 63" descr="C:\Users\hfreeth\AppData\Local\Microsoft\Windows\Temporary Internet Files\Content.IE5\XLHOTTUP\MM900254501[1].gif">
          <a:hlinkClick xmlns:r="http://schemas.openxmlformats.org/officeDocument/2006/relationships" r:id="rId59"/>
        </xdr:cNvPr>
        <xdr:cNvPicPr>
          <a:picLocks noChangeAspect="1" noChangeArrowheads="1"/>
        </xdr:cNvPicPr>
      </xdr:nvPicPr>
      <xdr:blipFill>
        <a:blip xmlns:r="http://schemas.openxmlformats.org/officeDocument/2006/relationships" r:embed="rId2" cstate="print"/>
        <a:srcRect/>
        <a:stretch>
          <a:fillRect/>
        </a:stretch>
      </xdr:blipFill>
      <xdr:spPr bwMode="auto">
        <a:xfrm>
          <a:off x="81619725" y="485775"/>
          <a:ext cx="180975" cy="172307"/>
        </a:xfrm>
        <a:prstGeom prst="rect">
          <a:avLst/>
        </a:prstGeom>
        <a:noFill/>
      </xdr:spPr>
    </xdr:pic>
    <xdr:clientData/>
  </xdr:twoCellAnchor>
  <xdr:twoCellAnchor editAs="oneCell">
    <xdr:from>
      <xdr:col>50</xdr:col>
      <xdr:colOff>876300</xdr:colOff>
      <xdr:row>3</xdr:row>
      <xdr:rowOff>66675</xdr:rowOff>
    </xdr:from>
    <xdr:to>
      <xdr:col>50</xdr:col>
      <xdr:colOff>1057275</xdr:colOff>
      <xdr:row>3</xdr:row>
      <xdr:rowOff>238982</xdr:rowOff>
    </xdr:to>
    <xdr:pic>
      <xdr:nvPicPr>
        <xdr:cNvPr id="65" name="Picture 63" descr="C:\Users\hfreeth\AppData\Local\Microsoft\Windows\Temporary Internet Files\Content.IE5\XLHOTTUP\MM900254501[1].gif">
          <a:hlinkClick xmlns:r="http://schemas.openxmlformats.org/officeDocument/2006/relationships" r:id="rId60"/>
        </xdr:cNvPr>
        <xdr:cNvPicPr>
          <a:picLocks noChangeAspect="1" noChangeArrowheads="1"/>
        </xdr:cNvPicPr>
      </xdr:nvPicPr>
      <xdr:blipFill>
        <a:blip xmlns:r="http://schemas.openxmlformats.org/officeDocument/2006/relationships" r:embed="rId2" cstate="print"/>
        <a:srcRect/>
        <a:stretch>
          <a:fillRect/>
        </a:stretch>
      </xdr:blipFill>
      <xdr:spPr bwMode="auto">
        <a:xfrm>
          <a:off x="92497275" y="742950"/>
          <a:ext cx="180975" cy="17230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4761</xdr:rowOff>
    </xdr:from>
    <xdr:to>
      <xdr:col>7</xdr:col>
      <xdr:colOff>437029</xdr:colOff>
      <xdr:row>21</xdr:row>
      <xdr:rowOff>123264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318248</xdr:colOff>
      <xdr:row>3</xdr:row>
      <xdr:rowOff>38100</xdr:rowOff>
    </xdr:from>
    <xdr:ext cx="180975" cy="172307"/>
    <xdr:pic>
      <xdr:nvPicPr>
        <xdr:cNvPr id="3" name="Picture 63" descr="C:\Users\hfreeth\AppData\Local\Microsoft\Windows\Temporary Internet Files\Content.IE5\XLHOTTUP\MM900254501[1].gif">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6604748" y="665629"/>
          <a:ext cx="180975" cy="172307"/>
        </a:xfrm>
        <a:prstGeom prst="rect">
          <a:avLst/>
        </a:prstGeom>
        <a:noFill/>
      </xdr:spPr>
    </xdr:pic>
    <xdr:clientData/>
  </xdr:oneCellAnchor>
  <xdr:twoCellAnchor editAs="oneCell">
    <xdr:from>
      <xdr:col>9</xdr:col>
      <xdr:colOff>351865</xdr:colOff>
      <xdr:row>3</xdr:row>
      <xdr:rowOff>28575</xdr:rowOff>
    </xdr:from>
    <xdr:to>
      <xdr:col>9</xdr:col>
      <xdr:colOff>532840</xdr:colOff>
      <xdr:row>3</xdr:row>
      <xdr:rowOff>200882</xdr:rowOff>
    </xdr:to>
    <xdr:pic>
      <xdr:nvPicPr>
        <xdr:cNvPr id="5"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3" cstate="print"/>
        <a:srcRect/>
        <a:stretch>
          <a:fillRect/>
        </a:stretch>
      </xdr:blipFill>
      <xdr:spPr bwMode="auto">
        <a:xfrm>
          <a:off x="5797924" y="656104"/>
          <a:ext cx="180975" cy="172307"/>
        </a:xfrm>
        <a:prstGeom prst="rect">
          <a:avLst/>
        </a:prstGeom>
        <a:noFill/>
      </xdr:spPr>
    </xdr:pic>
    <xdr:clientData/>
  </xdr:twoCellAnchor>
  <xdr:oneCellAnchor>
    <xdr:from>
      <xdr:col>11</xdr:col>
      <xdr:colOff>305361</xdr:colOff>
      <xdr:row>3</xdr:row>
      <xdr:rowOff>28575</xdr:rowOff>
    </xdr:from>
    <xdr:ext cx="180975" cy="172307"/>
    <xdr:pic>
      <xdr:nvPicPr>
        <xdr:cNvPr id="6"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3" cstate="print"/>
        <a:srcRect/>
        <a:stretch>
          <a:fillRect/>
        </a:stretch>
      </xdr:blipFill>
      <xdr:spPr bwMode="auto">
        <a:xfrm>
          <a:off x="7409890" y="656104"/>
          <a:ext cx="180975" cy="172307"/>
        </a:xfrm>
        <a:prstGeom prst="rect">
          <a:avLst/>
        </a:prstGeom>
        <a:noFill/>
      </xdr:spPr>
    </xdr:pic>
    <xdr:clientData/>
  </xdr:oneCellAnchor>
  <xdr:oneCellAnchor>
    <xdr:from>
      <xdr:col>14</xdr:col>
      <xdr:colOff>351866</xdr:colOff>
      <xdr:row>3</xdr:row>
      <xdr:rowOff>38100</xdr:rowOff>
    </xdr:from>
    <xdr:ext cx="180975" cy="172307"/>
    <xdr:pic>
      <xdr:nvPicPr>
        <xdr:cNvPr id="10"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3" cstate="print"/>
        <a:srcRect/>
        <a:stretch>
          <a:fillRect/>
        </a:stretch>
      </xdr:blipFill>
      <xdr:spPr bwMode="auto">
        <a:xfrm>
          <a:off x="9507072" y="665629"/>
          <a:ext cx="180975" cy="172307"/>
        </a:xfrm>
        <a:prstGeom prst="rect">
          <a:avLst/>
        </a:prstGeom>
        <a:noFill/>
      </xdr:spPr>
    </xdr:pic>
    <xdr:clientData/>
  </xdr:oneCellAnchor>
  <xdr:oneCellAnchor>
    <xdr:from>
      <xdr:col>13</xdr:col>
      <xdr:colOff>351865</xdr:colOff>
      <xdr:row>3</xdr:row>
      <xdr:rowOff>28575</xdr:rowOff>
    </xdr:from>
    <xdr:ext cx="180975" cy="172307"/>
    <xdr:pic>
      <xdr:nvPicPr>
        <xdr:cNvPr id="11"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3" cstate="print"/>
        <a:srcRect/>
        <a:stretch>
          <a:fillRect/>
        </a:stretch>
      </xdr:blipFill>
      <xdr:spPr bwMode="auto">
        <a:xfrm>
          <a:off x="5797924" y="656104"/>
          <a:ext cx="180975" cy="172307"/>
        </a:xfrm>
        <a:prstGeom prst="rect">
          <a:avLst/>
        </a:prstGeom>
        <a:noFill/>
      </xdr:spPr>
    </xdr:pic>
    <xdr:clientData/>
  </xdr:oneCellAnchor>
  <xdr:oneCellAnchor>
    <xdr:from>
      <xdr:col>15</xdr:col>
      <xdr:colOff>282949</xdr:colOff>
      <xdr:row>3</xdr:row>
      <xdr:rowOff>28575</xdr:rowOff>
    </xdr:from>
    <xdr:ext cx="180975" cy="172307"/>
    <xdr:pic>
      <xdr:nvPicPr>
        <xdr:cNvPr id="12"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3" cstate="print"/>
        <a:srcRect/>
        <a:stretch>
          <a:fillRect/>
        </a:stretch>
      </xdr:blipFill>
      <xdr:spPr bwMode="auto">
        <a:xfrm>
          <a:off x="10289802" y="656104"/>
          <a:ext cx="180975" cy="172307"/>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AH\Audit%20Tools%20completed\SAH%20repatriation%20to%20seconday%20ca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AH\New%20folder\(scratch)SAH%202ndry%20Audit%20tool%20with%20charts%20(completed%20with%20code).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Instructions"/>
      <sheetName val="Audit Tool"/>
      <sheetName val="Answer Sheet"/>
      <sheetName val="Recommendations"/>
    </sheetNames>
    <sheetDataSet>
      <sheetData sheetId="0" refreshError="1"/>
      <sheetData sheetId="1" refreshError="1"/>
      <sheetData sheetId="2" refreshError="1"/>
      <sheetData sheetId="3">
        <row r="3">
          <cell r="A3" t="str">
            <v xml:space="preserve">Male </v>
          </cell>
          <cell r="L3" t="str">
            <v>Yes</v>
          </cell>
        </row>
        <row r="4">
          <cell r="A4" t="str">
            <v>Female</v>
          </cell>
          <cell r="L4" t="str">
            <v>No</v>
          </cell>
        </row>
        <row r="5">
          <cell r="L5" t="str">
            <v>Unable to answer</v>
          </cell>
        </row>
        <row r="6">
          <cell r="L6" t="str">
            <v>Not applicable</v>
          </cell>
        </row>
        <row r="15">
          <cell r="A15" t="str">
            <v>No symptoms</v>
          </cell>
        </row>
        <row r="16">
          <cell r="A16" t="str">
            <v>Slight disability</v>
          </cell>
        </row>
        <row r="17">
          <cell r="A17" t="str">
            <v>Moderate disability</v>
          </cell>
          <cell r="Q17" t="str">
            <v xml:space="preserve">Yes </v>
          </cell>
        </row>
        <row r="18">
          <cell r="A18" t="str">
            <v>Severe disability</v>
          </cell>
          <cell r="Q18" t="str">
            <v>No</v>
          </cell>
        </row>
        <row r="19">
          <cell r="A19" t="str">
            <v>No disability despite symptoms</v>
          </cell>
          <cell r="Q19" t="str">
            <v>Unable to answer</v>
          </cell>
        </row>
        <row r="20">
          <cell r="A20" t="str">
            <v>Unable to answer</v>
          </cell>
          <cell r="Q20" t="str">
            <v>Not applicable - patient was not transferred for rehabilitaiton</v>
          </cell>
        </row>
        <row r="21">
          <cell r="L21" t="str">
            <v>Yes</v>
          </cell>
          <cell r="Q21" t="str">
            <v>Not applicable, patient died prior to discharge</v>
          </cell>
        </row>
        <row r="22">
          <cell r="L22" t="str">
            <v>No</v>
          </cell>
        </row>
        <row r="23">
          <cell r="L23" t="str">
            <v>Unable to answer</v>
          </cell>
        </row>
        <row r="24">
          <cell r="L24" t="str">
            <v>Not applicable, patient died prior to discharge</v>
          </cell>
        </row>
        <row r="25">
          <cell r="Q25" t="str">
            <v>Not considered by medical team</v>
          </cell>
        </row>
        <row r="26">
          <cell r="Q26" t="str">
            <v>Refused by next of kin</v>
          </cell>
        </row>
        <row r="28">
          <cell r="L28" t="str">
            <v>Discharge to previous place of residence</v>
          </cell>
        </row>
        <row r="29">
          <cell r="L29" t="str">
            <v>Discharge to a rehabilitation unit</v>
          </cell>
        </row>
        <row r="30">
          <cell r="L30" t="str">
            <v>Discharge to other hospital for further treatment</v>
          </cell>
        </row>
        <row r="31">
          <cell r="L31" t="str">
            <v>Discharge to other hospital for palliative care</v>
          </cell>
        </row>
        <row r="32">
          <cell r="L32" t="str">
            <v>Nursing home</v>
          </cell>
        </row>
        <row r="33">
          <cell r="L33" t="str">
            <v>Other</v>
          </cell>
        </row>
        <row r="34">
          <cell r="L34" t="str">
            <v>Unable to answer</v>
          </cell>
        </row>
        <row r="35">
          <cell r="L35" t="str">
            <v>Not applicable, patient died prior to discharge</v>
          </cell>
        </row>
      </sheetData>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roduction"/>
      <sheetName val="Instructions"/>
      <sheetName val="Audit Tool"/>
      <sheetName val="Answer sheet"/>
      <sheetName val="Summary"/>
      <sheetName val="Recommendations"/>
    </sheetNames>
    <sheetDataSet>
      <sheetData sheetId="0"/>
      <sheetData sheetId="1"/>
      <sheetData sheetId="2"/>
      <sheetData sheetId="3">
        <row r="2">
          <cell r="A2" t="str">
            <v>Male</v>
          </cell>
          <cell r="C2" t="str">
            <v>GP referral following telephone consultation</v>
          </cell>
        </row>
        <row r="3">
          <cell r="C3" t="str">
            <v>GP referral following clinical review in person</v>
          </cell>
        </row>
        <row r="4">
          <cell r="C4" t="str">
            <v>Self referral to ED</v>
          </cell>
        </row>
        <row r="5">
          <cell r="C5" t="str">
            <v>ED via ambulance/999 call</v>
          </cell>
        </row>
        <row r="6">
          <cell r="C6" t="str">
            <v>ED via outpatient clinic</v>
          </cell>
        </row>
        <row r="7">
          <cell r="C7" t="str">
            <v>Other</v>
          </cell>
        </row>
        <row r="17">
          <cell r="G17" t="str">
            <v>Patient arrived in coma therefore unable to carry out full neurological examination</v>
          </cell>
        </row>
        <row r="18">
          <cell r="G18" t="str">
            <v>Patient died before neurological examination possible</v>
          </cell>
        </row>
        <row r="19">
          <cell r="G19" t="str">
            <v>Already performed prior to arrival, partial neurological examination performed</v>
          </cell>
        </row>
        <row r="20">
          <cell r="G20" t="str">
            <v>Already performed prior to arrival, no neurological examination performed</v>
          </cell>
        </row>
        <row r="21">
          <cell r="G21" t="str">
            <v>Performed but not fulled documented</v>
          </cell>
        </row>
        <row r="22">
          <cell r="G22" t="str">
            <v>Unable to answer</v>
          </cell>
        </row>
        <row r="23">
          <cell r="A23" t="str">
            <v>No symptoms</v>
          </cell>
          <cell r="D23" t="str">
            <v>Patient died before referral possible</v>
          </cell>
        </row>
        <row r="24">
          <cell r="A24" t="str">
            <v>Slight disability</v>
          </cell>
          <cell r="D24" t="str">
            <v>Decision taken to manage conservatively</v>
          </cell>
        </row>
        <row r="25">
          <cell r="A25" t="str">
            <v>Moderate disability</v>
          </cell>
          <cell r="H25" t="str">
            <v>Delayed presentation to acute/secondary care</v>
          </cell>
        </row>
        <row r="26">
          <cell r="A26" t="str">
            <v>Severe disability</v>
          </cell>
          <cell r="H26" t="str">
            <v>Delayed initial assessment in acute/secondary care</v>
          </cell>
        </row>
        <row r="27">
          <cell r="A27" t="str">
            <v>No disability despite symptoms</v>
          </cell>
          <cell r="H27" t="str">
            <v>Delayed CT scan in acute/secondary care</v>
          </cell>
        </row>
        <row r="28">
          <cell r="A28" t="str">
            <v>Unable to answer</v>
          </cell>
          <cell r="H28" t="str">
            <v>Delayed referral to NSC</v>
          </cell>
        </row>
        <row r="29">
          <cell r="H29" t="str">
            <v>Clinical reasons for delay: resuscitation etc.</v>
          </cell>
        </row>
        <row r="30">
          <cell r="D30" t="str">
            <v>Patient died</v>
          </cell>
          <cell r="H30" t="str">
            <v>Delayed acceptance by NSC</v>
          </cell>
        </row>
        <row r="31">
          <cell r="A31" t="str">
            <v>Yes</v>
          </cell>
          <cell r="D31" t="str">
            <v>Decision taken to manage conservatively</v>
          </cell>
          <cell r="H31" t="str">
            <v>Procedure was delayed following admission to NSC</v>
          </cell>
        </row>
        <row r="32">
          <cell r="A32" t="str">
            <v>No</v>
          </cell>
          <cell r="H32" t="str">
            <v>Other reason</v>
          </cell>
        </row>
        <row r="33">
          <cell r="A33" t="str">
            <v>Unable to answer</v>
          </cell>
          <cell r="H33" t="str">
            <v>Unable to answer</v>
          </cell>
        </row>
        <row r="34">
          <cell r="A34" t="str">
            <v>Not applicable</v>
          </cell>
        </row>
        <row r="38">
          <cell r="A38" t="str">
            <v>Not considered by medical staff</v>
          </cell>
        </row>
        <row r="39">
          <cell r="A39" t="str">
            <v>Refused by next of kin</v>
          </cell>
        </row>
        <row r="43">
          <cell r="A43" t="str">
            <v>Diabetes</v>
          </cell>
        </row>
        <row r="44">
          <cell r="A44" t="str">
            <v>Ischaemic stroke</v>
          </cell>
        </row>
        <row r="45">
          <cell r="A45" t="str">
            <v>Hypertension</v>
          </cell>
        </row>
        <row r="46">
          <cell r="A46" t="str">
            <v>Cancer</v>
          </cell>
        </row>
        <row r="47">
          <cell r="A47" t="str">
            <v>Arthritis</v>
          </cell>
        </row>
        <row r="48">
          <cell r="A48" t="str">
            <v>Angina or other cardiac issues</v>
          </cell>
        </row>
        <row r="49">
          <cell r="A49" t="str">
            <v>Renal impairment</v>
          </cell>
        </row>
        <row r="50">
          <cell r="A50" t="str">
            <v>COPD/Asthma</v>
          </cell>
        </row>
        <row r="51">
          <cell r="A51" t="str">
            <v>Smoking</v>
          </cell>
        </row>
        <row r="52">
          <cell r="A52" t="str">
            <v>Hypercholesterolaemia</v>
          </cell>
        </row>
        <row r="53">
          <cell r="A53" t="str">
            <v>Hyperthyroidism</v>
          </cell>
        </row>
        <row r="54">
          <cell r="A54" t="str">
            <v>Depression/anxiety</v>
          </cell>
        </row>
        <row r="55">
          <cell r="A55" t="str">
            <v>Migrane</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ncepod.org.uk/2013sah.htm" TargetMode="External"/><Relationship Id="rId1" Type="http://schemas.openxmlformats.org/officeDocument/2006/relationships/hyperlink" Target="mailto:info@ncepod.org.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sheetPr codeName="Sheet1"/>
  <dimension ref="A1:B17"/>
  <sheetViews>
    <sheetView tabSelected="1" workbookViewId="0">
      <selection activeCell="B8" sqref="B8"/>
    </sheetView>
  </sheetViews>
  <sheetFormatPr defaultRowHeight="15"/>
  <cols>
    <col min="1" max="1" width="55.42578125" style="1" customWidth="1"/>
    <col min="2" max="2" width="80.7109375" style="1" customWidth="1"/>
    <col min="3" max="16384" width="9.140625" style="1"/>
  </cols>
  <sheetData>
    <row r="1" spans="1:2">
      <c r="B1" s="2"/>
    </row>
    <row r="2" spans="1:2">
      <c r="B2" s="2"/>
    </row>
    <row r="3" spans="1:2">
      <c r="B3" s="2"/>
    </row>
    <row r="4" spans="1:2">
      <c r="A4"/>
      <c r="B4" s="3"/>
    </row>
    <row r="5" spans="1:2" ht="18.75">
      <c r="B5" s="4" t="s">
        <v>0</v>
      </c>
    </row>
    <row r="6" spans="1:2" ht="18.75">
      <c r="B6" s="5" t="s">
        <v>1</v>
      </c>
    </row>
    <row r="7" spans="1:2">
      <c r="B7" s="2"/>
    </row>
    <row r="8" spans="1:2" ht="90">
      <c r="B8" s="6" t="s">
        <v>29</v>
      </c>
    </row>
    <row r="9" spans="1:2">
      <c r="B9" s="2"/>
    </row>
    <row r="10" spans="1:2">
      <c r="B10" s="7" t="s">
        <v>2</v>
      </c>
    </row>
    <row r="11" spans="1:2">
      <c r="B11" s="7"/>
    </row>
    <row r="12" spans="1:2">
      <c r="B12" s="8" t="s">
        <v>3</v>
      </c>
    </row>
    <row r="13" spans="1:2">
      <c r="B13" s="8"/>
    </row>
    <row r="14" spans="1:2" ht="30">
      <c r="B14" s="8" t="s">
        <v>4</v>
      </c>
    </row>
    <row r="15" spans="1:2">
      <c r="B15" s="3"/>
    </row>
    <row r="16" spans="1:2" ht="30">
      <c r="B16" s="8" t="s">
        <v>5</v>
      </c>
    </row>
    <row r="17" spans="1:2">
      <c r="A17" s="9"/>
      <c r="B17" s="10" t="s">
        <v>6</v>
      </c>
    </row>
  </sheetData>
  <hyperlinks>
    <hyperlink ref="B10" r:id="rId1"/>
    <hyperlink ref="B17"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sheetPr codeName="Sheet2"/>
  <dimension ref="A1:A36"/>
  <sheetViews>
    <sheetView workbookViewId="0">
      <selection activeCell="A5" sqref="A5"/>
    </sheetView>
  </sheetViews>
  <sheetFormatPr defaultRowHeight="15"/>
  <cols>
    <col min="1" max="1" width="140.140625" style="1" customWidth="1"/>
    <col min="2" max="16384" width="9.140625" style="1"/>
  </cols>
  <sheetData>
    <row r="1" spans="1:1" ht="18.75">
      <c r="A1" s="11" t="s">
        <v>7</v>
      </c>
    </row>
    <row r="2" spans="1:1" ht="8.25" customHeight="1">
      <c r="A2" s="12"/>
    </row>
    <row r="3" spans="1:1" ht="30">
      <c r="A3" s="13" t="s">
        <v>8</v>
      </c>
    </row>
    <row r="4" spans="1:1" ht="8.25" customHeight="1">
      <c r="A4" s="13"/>
    </row>
    <row r="5" spans="1:1" ht="29.25" customHeight="1">
      <c r="A5" s="13" t="s">
        <v>30</v>
      </c>
    </row>
    <row r="6" spans="1:1" ht="8.25" customHeight="1">
      <c r="A6" s="12"/>
    </row>
    <row r="7" spans="1:1" ht="15" customHeight="1">
      <c r="A7" s="14" t="s">
        <v>9</v>
      </c>
    </row>
    <row r="8" spans="1:1">
      <c r="A8" s="12" t="s">
        <v>10</v>
      </c>
    </row>
    <row r="9" spans="1:1">
      <c r="A9" s="12" t="s">
        <v>11</v>
      </c>
    </row>
    <row r="10" spans="1:1" ht="30">
      <c r="A10" s="13" t="s">
        <v>12</v>
      </c>
    </row>
    <row r="11" spans="1:1">
      <c r="A11" s="15" t="s">
        <v>13</v>
      </c>
    </row>
    <row r="12" spans="1:1" ht="8.25" customHeight="1">
      <c r="A12" s="12"/>
    </row>
    <row r="13" spans="1:1" ht="30">
      <c r="A13" s="8" t="s">
        <v>14</v>
      </c>
    </row>
    <row r="14" spans="1:1" ht="8.25" customHeight="1">
      <c r="A14" s="12"/>
    </row>
    <row r="15" spans="1:1">
      <c r="A15" s="12" t="s">
        <v>15</v>
      </c>
    </row>
    <row r="16" spans="1:1" ht="8.25" customHeight="1">
      <c r="A16" s="12"/>
    </row>
    <row r="17" spans="1:1" ht="30">
      <c r="A17" s="13" t="s">
        <v>16</v>
      </c>
    </row>
    <row r="18" spans="1:1" ht="8.25" customHeight="1">
      <c r="A18" s="12"/>
    </row>
    <row r="19" spans="1:1" ht="15" customHeight="1">
      <c r="A19" s="1" t="s">
        <v>17</v>
      </c>
    </row>
    <row r="20" spans="1:1" ht="8.25" customHeight="1">
      <c r="A20" s="12"/>
    </row>
    <row r="21" spans="1:1">
      <c r="A21" s="12" t="s">
        <v>18</v>
      </c>
    </row>
    <row r="22" spans="1:1">
      <c r="A22" s="12" t="s">
        <v>19</v>
      </c>
    </row>
    <row r="23" spans="1:1">
      <c r="A23" s="16" t="s">
        <v>20</v>
      </c>
    </row>
    <row r="24" spans="1:1">
      <c r="A24" s="17" t="s">
        <v>21</v>
      </c>
    </row>
    <row r="25" spans="1:1">
      <c r="A25" s="18" t="s">
        <v>22</v>
      </c>
    </row>
    <row r="26" spans="1:1">
      <c r="A26" s="19" t="s">
        <v>23</v>
      </c>
    </row>
    <row r="27" spans="1:1" ht="8.25" customHeight="1">
      <c r="A27" s="12"/>
    </row>
    <row r="28" spans="1:1" ht="30" customHeight="1">
      <c r="A28" s="13" t="s">
        <v>24</v>
      </c>
    </row>
    <row r="29" spans="1:1" ht="8.25" customHeight="1">
      <c r="A29" s="12"/>
    </row>
    <row r="30" spans="1:1" ht="45">
      <c r="A30" s="13" t="s">
        <v>25</v>
      </c>
    </row>
    <row r="31" spans="1:1" ht="8.25" customHeight="1">
      <c r="A31" s="12"/>
    </row>
    <row r="32" spans="1:1" ht="30">
      <c r="A32" s="13" t="s">
        <v>26</v>
      </c>
    </row>
    <row r="33" spans="1:1" ht="8.25" customHeight="1">
      <c r="A33" s="12"/>
    </row>
    <row r="34" spans="1:1" ht="30">
      <c r="A34" s="13" t="s">
        <v>27</v>
      </c>
    </row>
    <row r="35" spans="1:1" ht="8.25" customHeight="1"/>
    <row r="36" spans="1:1">
      <c r="A36" s="14" t="s">
        <v>28</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3"/>
  <dimension ref="A1:BJ179"/>
  <sheetViews>
    <sheetView workbookViewId="0">
      <pane xSplit="1" topLeftCell="B1" activePane="topRight" state="frozen"/>
      <selection pane="topRight" activeCell="AY19" sqref="AY19"/>
    </sheetView>
  </sheetViews>
  <sheetFormatPr defaultRowHeight="15"/>
  <cols>
    <col min="1" max="1" width="31.5703125" style="27" customWidth="1"/>
    <col min="4" max="4" width="13" customWidth="1"/>
    <col min="7" max="7" width="12.42578125" customWidth="1"/>
    <col min="10" max="10" width="23.85546875" customWidth="1"/>
    <col min="11" max="11" width="87.85546875" customWidth="1"/>
    <col min="12" max="12" width="13" customWidth="1"/>
    <col min="15" max="15" width="14.5703125" customWidth="1"/>
    <col min="18" max="18" width="59.5703125" customWidth="1"/>
    <col min="19" max="19" width="43.42578125" customWidth="1"/>
    <col min="20" max="20" width="14.5703125" customWidth="1"/>
    <col min="23" max="24" width="36.28515625" customWidth="1"/>
    <col min="25" max="25" width="31.28515625" customWidth="1"/>
    <col min="26" max="26" width="88.7109375" customWidth="1"/>
    <col min="27" max="28" width="33" customWidth="1"/>
    <col min="29" max="29" width="61.7109375" customWidth="1"/>
    <col min="30" max="30" width="74.42578125" customWidth="1"/>
    <col min="31" max="31" width="29.28515625" customWidth="1"/>
    <col min="32" max="33" width="31.140625" customWidth="1"/>
    <col min="34" max="34" width="45.42578125" customWidth="1"/>
    <col min="35" max="41" width="25" customWidth="1"/>
    <col min="42" max="42" width="28.7109375" customWidth="1"/>
    <col min="43" max="43" width="33.7109375" customWidth="1"/>
    <col min="44" max="44" width="30.85546875" customWidth="1"/>
    <col min="45" max="45" width="33.5703125" customWidth="1"/>
    <col min="46" max="46" width="31.140625" customWidth="1"/>
    <col min="47" max="47" width="20.42578125" customWidth="1"/>
    <col min="48" max="48" width="21.85546875" customWidth="1"/>
    <col min="49" max="49" width="22.28515625" customWidth="1"/>
    <col min="50" max="50" width="21.28515625" customWidth="1"/>
    <col min="51" max="51" width="29.28515625" customWidth="1"/>
  </cols>
  <sheetData>
    <row r="1" spans="1:62" ht="18.75">
      <c r="A1" s="20" t="s">
        <v>31</v>
      </c>
    </row>
    <row r="2" spans="1:62" ht="19.5" thickBot="1">
      <c r="A2" s="20"/>
    </row>
    <row r="3" spans="1:62" s="60" customFormat="1" ht="15" customHeight="1">
      <c r="A3" s="57"/>
      <c r="B3" s="109" t="s">
        <v>158</v>
      </c>
      <c r="C3" s="109"/>
      <c r="D3" s="109"/>
      <c r="E3" s="109"/>
      <c r="F3" s="109"/>
      <c r="G3" s="109"/>
      <c r="H3" s="109"/>
      <c r="I3" s="109"/>
      <c r="J3" s="109"/>
      <c r="K3" s="109"/>
      <c r="L3" s="58" t="s">
        <v>157</v>
      </c>
      <c r="M3" s="58"/>
      <c r="N3" s="58"/>
      <c r="O3" s="59"/>
      <c r="P3" s="59"/>
      <c r="Q3" s="58"/>
      <c r="R3" s="58"/>
      <c r="S3" s="58"/>
      <c r="T3" s="59"/>
      <c r="U3" s="59"/>
      <c r="V3" s="58"/>
      <c r="W3" s="58"/>
      <c r="X3" s="58"/>
      <c r="Y3" s="58"/>
      <c r="Z3" s="58"/>
      <c r="AA3" s="58"/>
      <c r="AB3" s="58"/>
      <c r="AC3" s="58"/>
      <c r="AD3" s="58"/>
      <c r="AE3" s="58"/>
      <c r="AF3" s="58"/>
      <c r="AG3" s="58"/>
      <c r="AH3" s="58"/>
      <c r="AI3" s="58"/>
      <c r="AJ3" s="58"/>
      <c r="AK3" s="58"/>
      <c r="AL3" s="58"/>
      <c r="AM3" s="58"/>
      <c r="AN3" s="58"/>
      <c r="AO3" s="58"/>
      <c r="AP3" s="58"/>
      <c r="AQ3" s="58"/>
      <c r="AR3" s="58"/>
      <c r="AS3" s="58"/>
      <c r="AT3" s="97" t="s">
        <v>54</v>
      </c>
      <c r="AU3" s="98"/>
      <c r="AV3" s="98"/>
      <c r="AW3" s="98"/>
      <c r="AX3" s="98"/>
      <c r="AY3" s="99"/>
    </row>
    <row r="4" spans="1:62" s="96" customFormat="1" ht="22.5" customHeight="1" thickBot="1">
      <c r="A4" s="88" t="s">
        <v>32</v>
      </c>
      <c r="B4" s="89"/>
      <c r="C4" s="90"/>
      <c r="D4" s="100"/>
      <c r="E4" s="101"/>
      <c r="F4" s="102"/>
      <c r="G4" s="100"/>
      <c r="H4" s="101"/>
      <c r="I4" s="102"/>
      <c r="J4" s="48"/>
      <c r="K4" s="91"/>
      <c r="L4" s="107"/>
      <c r="M4" s="107"/>
      <c r="N4" s="107"/>
      <c r="O4" s="107"/>
      <c r="P4" s="107"/>
      <c r="Q4" s="107"/>
      <c r="R4" s="92"/>
      <c r="S4" s="36"/>
      <c r="T4" s="107"/>
      <c r="U4" s="107"/>
      <c r="V4" s="107"/>
      <c r="W4" s="93"/>
      <c r="X4" s="93"/>
      <c r="Y4" s="93"/>
      <c r="Z4" s="93"/>
      <c r="AA4" s="93"/>
      <c r="AB4" s="93"/>
      <c r="AC4" s="93"/>
      <c r="AD4" s="93"/>
      <c r="AE4" s="93"/>
      <c r="AF4" s="93"/>
      <c r="AG4" s="93"/>
      <c r="AH4" s="36"/>
      <c r="AI4" s="100"/>
      <c r="AJ4" s="101"/>
      <c r="AK4" s="101"/>
      <c r="AL4" s="101"/>
      <c r="AM4" s="101"/>
      <c r="AN4" s="101"/>
      <c r="AO4" s="101"/>
      <c r="AP4" s="102"/>
      <c r="AQ4" s="94"/>
      <c r="AR4" s="94"/>
      <c r="AS4" s="94"/>
      <c r="AT4" s="34"/>
      <c r="AU4" s="34"/>
      <c r="AV4" s="34"/>
      <c r="AW4" s="95"/>
      <c r="AX4" s="95"/>
      <c r="AY4" s="95"/>
    </row>
    <row r="5" spans="1:62" s="87" customFormat="1">
      <c r="A5" s="81" t="s">
        <v>33</v>
      </c>
      <c r="B5" s="68">
        <v>1</v>
      </c>
      <c r="C5" s="82">
        <v>2</v>
      </c>
      <c r="D5" s="103">
        <v>3</v>
      </c>
      <c r="E5" s="104"/>
      <c r="F5" s="105"/>
      <c r="G5" s="106">
        <v>4</v>
      </c>
      <c r="H5" s="106"/>
      <c r="I5" s="106"/>
      <c r="J5" s="83">
        <v>5</v>
      </c>
      <c r="K5" s="84">
        <v>6</v>
      </c>
      <c r="L5" s="108">
        <v>7</v>
      </c>
      <c r="M5" s="108"/>
      <c r="N5" s="108"/>
      <c r="O5" s="108">
        <v>8</v>
      </c>
      <c r="P5" s="108"/>
      <c r="Q5" s="108"/>
      <c r="R5" s="84">
        <v>9</v>
      </c>
      <c r="S5" s="82">
        <v>10</v>
      </c>
      <c r="T5" s="108">
        <v>11</v>
      </c>
      <c r="U5" s="108"/>
      <c r="V5" s="108"/>
      <c r="W5" s="85" t="s">
        <v>166</v>
      </c>
      <c r="X5" s="85" t="s">
        <v>165</v>
      </c>
      <c r="Y5" s="85">
        <v>13</v>
      </c>
      <c r="Z5" s="85">
        <v>14</v>
      </c>
      <c r="AA5" s="85">
        <v>15</v>
      </c>
      <c r="AB5" s="85" t="s">
        <v>170</v>
      </c>
      <c r="AC5" s="85">
        <v>16</v>
      </c>
      <c r="AD5" s="86">
        <v>17</v>
      </c>
      <c r="AE5" s="86">
        <v>18</v>
      </c>
      <c r="AF5" s="86">
        <v>19</v>
      </c>
      <c r="AG5" s="86">
        <v>20</v>
      </c>
      <c r="AH5" s="86">
        <v>21</v>
      </c>
      <c r="AI5" s="110">
        <v>22</v>
      </c>
      <c r="AJ5" s="111"/>
      <c r="AK5" s="111"/>
      <c r="AL5" s="111"/>
      <c r="AM5" s="111"/>
      <c r="AN5" s="111"/>
      <c r="AO5" s="111"/>
      <c r="AP5" s="111"/>
      <c r="AQ5" s="82">
        <v>23</v>
      </c>
      <c r="AR5" s="82">
        <v>24</v>
      </c>
      <c r="AS5" s="82">
        <v>25</v>
      </c>
      <c r="AT5" s="82">
        <v>26</v>
      </c>
      <c r="AU5" s="82" t="s">
        <v>181</v>
      </c>
      <c r="AV5" s="82" t="s">
        <v>182</v>
      </c>
      <c r="AW5" s="82" t="s">
        <v>183</v>
      </c>
      <c r="AX5" s="82" t="s">
        <v>184</v>
      </c>
      <c r="AY5" s="82" t="s">
        <v>185</v>
      </c>
    </row>
    <row r="6" spans="1:62" s="32" customFormat="1" ht="32.25" customHeight="1">
      <c r="A6" s="115"/>
      <c r="B6" s="78" t="s">
        <v>55</v>
      </c>
      <c r="C6" s="28" t="s">
        <v>56</v>
      </c>
      <c r="D6" s="120" t="s">
        <v>57</v>
      </c>
      <c r="E6" s="121"/>
      <c r="F6" s="122"/>
      <c r="G6" s="123" t="s">
        <v>58</v>
      </c>
      <c r="H6" s="123"/>
      <c r="I6" s="123"/>
      <c r="J6" s="29" t="s">
        <v>156</v>
      </c>
      <c r="K6" s="79" t="s">
        <v>219</v>
      </c>
      <c r="L6" s="117" t="s">
        <v>159</v>
      </c>
      <c r="M6" s="118"/>
      <c r="N6" s="119"/>
      <c r="O6" s="114" t="s">
        <v>160</v>
      </c>
      <c r="P6" s="114"/>
      <c r="Q6" s="114"/>
      <c r="R6" s="45" t="s">
        <v>161</v>
      </c>
      <c r="S6" s="30" t="s">
        <v>162</v>
      </c>
      <c r="T6" s="114" t="s">
        <v>163</v>
      </c>
      <c r="U6" s="114"/>
      <c r="V6" s="114"/>
      <c r="W6" s="46" t="s">
        <v>164</v>
      </c>
      <c r="X6" s="46" t="s">
        <v>202</v>
      </c>
      <c r="Y6" s="46" t="s">
        <v>167</v>
      </c>
      <c r="Z6" s="46" t="s">
        <v>168</v>
      </c>
      <c r="AA6" s="46" t="s">
        <v>169</v>
      </c>
      <c r="AB6" s="46" t="s">
        <v>171</v>
      </c>
      <c r="AC6" s="46" t="s">
        <v>172</v>
      </c>
      <c r="AD6" s="46" t="s">
        <v>193</v>
      </c>
      <c r="AE6" s="46" t="s">
        <v>59</v>
      </c>
      <c r="AF6" s="46" t="s">
        <v>60</v>
      </c>
      <c r="AG6" s="46" t="s">
        <v>173</v>
      </c>
      <c r="AH6" s="46" t="s">
        <v>61</v>
      </c>
      <c r="AI6" s="112" t="s">
        <v>199</v>
      </c>
      <c r="AJ6" s="113"/>
      <c r="AK6" s="113"/>
      <c r="AL6" s="113"/>
      <c r="AM6" s="113"/>
      <c r="AN6" s="113"/>
      <c r="AO6" s="113"/>
      <c r="AP6" s="113"/>
      <c r="AQ6" s="29" t="s">
        <v>175</v>
      </c>
      <c r="AR6" s="29" t="s">
        <v>62</v>
      </c>
      <c r="AS6" s="29" t="s">
        <v>63</v>
      </c>
      <c r="AT6" s="47" t="s">
        <v>176</v>
      </c>
      <c r="AU6" s="47" t="s">
        <v>64</v>
      </c>
      <c r="AV6" s="47" t="s">
        <v>177</v>
      </c>
      <c r="AW6" s="47" t="s">
        <v>178</v>
      </c>
      <c r="AX6" s="47" t="s">
        <v>179</v>
      </c>
      <c r="AY6" s="47" t="s">
        <v>180</v>
      </c>
      <c r="AZ6" s="31"/>
      <c r="BA6" s="31"/>
      <c r="BB6" s="31"/>
      <c r="BC6" s="31"/>
      <c r="BD6" s="31"/>
      <c r="BE6" s="31"/>
      <c r="BF6" s="31"/>
      <c r="BG6" s="31"/>
      <c r="BH6" s="31"/>
      <c r="BI6" s="31"/>
      <c r="BJ6" s="31"/>
    </row>
    <row r="7" spans="1:62" s="38" customFormat="1" ht="45.75" thickBot="1">
      <c r="A7" s="116"/>
      <c r="B7" s="33"/>
      <c r="C7" s="34"/>
      <c r="D7" s="42" t="s">
        <v>65</v>
      </c>
      <c r="E7" s="43" t="s">
        <v>66</v>
      </c>
      <c r="F7" s="44" t="s">
        <v>67</v>
      </c>
      <c r="G7" s="42" t="s">
        <v>65</v>
      </c>
      <c r="H7" s="43" t="s">
        <v>66</v>
      </c>
      <c r="I7" s="44" t="s">
        <v>67</v>
      </c>
      <c r="J7" s="48"/>
      <c r="K7" s="80" t="s">
        <v>220</v>
      </c>
      <c r="L7" s="42" t="s">
        <v>65</v>
      </c>
      <c r="M7" s="43" t="s">
        <v>66</v>
      </c>
      <c r="N7" s="44" t="s">
        <v>67</v>
      </c>
      <c r="O7" s="42" t="s">
        <v>65</v>
      </c>
      <c r="P7" s="43" t="s">
        <v>66</v>
      </c>
      <c r="Q7" s="44" t="s">
        <v>67</v>
      </c>
      <c r="R7" s="36"/>
      <c r="S7" s="36"/>
      <c r="T7" s="42" t="s">
        <v>65</v>
      </c>
      <c r="U7" s="43" t="s">
        <v>66</v>
      </c>
      <c r="V7" s="44" t="s">
        <v>67</v>
      </c>
      <c r="W7" s="36"/>
      <c r="X7" s="36"/>
      <c r="Y7" s="36"/>
      <c r="Z7" s="35" t="s">
        <v>174</v>
      </c>
      <c r="AA7" s="36"/>
      <c r="AB7" s="36"/>
      <c r="AC7" s="36"/>
      <c r="AD7" s="35" t="s">
        <v>174</v>
      </c>
      <c r="AE7" s="36"/>
      <c r="AF7" s="36"/>
      <c r="AG7" s="36"/>
      <c r="AH7" s="36"/>
      <c r="AI7" s="35" t="s">
        <v>146</v>
      </c>
      <c r="AJ7" s="35" t="s">
        <v>197</v>
      </c>
      <c r="AK7" s="35" t="s">
        <v>148</v>
      </c>
      <c r="AL7" s="35" t="s">
        <v>71</v>
      </c>
      <c r="AM7" s="35" t="s">
        <v>149</v>
      </c>
      <c r="AN7" s="35" t="s">
        <v>72</v>
      </c>
      <c r="AO7" s="35" t="s">
        <v>196</v>
      </c>
      <c r="AP7" s="35" t="s">
        <v>198</v>
      </c>
      <c r="AQ7" s="34"/>
      <c r="AR7" s="34"/>
      <c r="AS7" s="34"/>
      <c r="AT7" s="34"/>
      <c r="AU7" s="34"/>
      <c r="AV7" s="34"/>
      <c r="AW7" s="34"/>
      <c r="AX7" s="34"/>
      <c r="AY7" s="34"/>
      <c r="AZ7" s="37"/>
      <c r="BA7" s="37"/>
      <c r="BB7" s="37"/>
      <c r="BC7" s="37"/>
      <c r="BD7" s="37"/>
      <c r="BE7" s="37"/>
      <c r="BF7" s="37"/>
      <c r="BG7" s="37"/>
      <c r="BH7" s="37"/>
      <c r="BI7" s="37"/>
      <c r="BJ7" s="37"/>
    </row>
    <row r="8" spans="1:62" s="49" customFormat="1">
      <c r="A8" s="54" t="s">
        <v>34</v>
      </c>
      <c r="G8" s="50"/>
      <c r="AB8" s="32" t="b">
        <f t="shared" ref="AB8:AB17" si="0">IF(AA8="Consultant","NA",IF(AA8="Staff grade/Associate specialist","",IF(AA8="Trainee with CCT","",IF(AA8="Senior specialist trainee","",IF(AA8="Junior specialist trainee","",IF(AA8="Basic grade","",IF(AA8="Other","")))))))</f>
        <v>0</v>
      </c>
      <c r="AV8" s="32" t="b">
        <f t="shared" ref="AV8:AV17" si="1">IF(AU8="Yes","",IF(AU8="No","NA",IF(AU8="Unable to answer","NA",IF(AU8="NA","NA"))))</f>
        <v>0</v>
      </c>
      <c r="AX8" s="32" t="b">
        <f t="shared" ref="AX8:AX17" si="2">IF(AW8="Yes","",IF(AW8="No","NA",IF(AW8="Unable to answer","NA",IF(AW8="NA","NA"))))</f>
        <v>0</v>
      </c>
      <c r="AY8" s="32" t="b">
        <f t="shared" ref="AY8:AY17" si="3">IF(AX8="No","",IF(AX8="Yes","NA",IF(AX8="Unable to answer","NA",IF(AX8="NA","NA"))))</f>
        <v>0</v>
      </c>
    </row>
    <row r="9" spans="1:62" s="32" customFormat="1">
      <c r="A9" s="55" t="s">
        <v>35</v>
      </c>
      <c r="AB9" s="32" t="b">
        <f t="shared" si="0"/>
        <v>0</v>
      </c>
      <c r="AV9" s="32" t="b">
        <f t="shared" si="1"/>
        <v>0</v>
      </c>
      <c r="AX9" s="32" t="b">
        <f t="shared" si="2"/>
        <v>0</v>
      </c>
      <c r="AY9" s="32" t="b">
        <f t="shared" si="3"/>
        <v>0</v>
      </c>
    </row>
    <row r="10" spans="1:62" s="32" customFormat="1">
      <c r="A10" s="55" t="s">
        <v>36</v>
      </c>
      <c r="AB10" s="32" t="b">
        <f t="shared" si="0"/>
        <v>0</v>
      </c>
      <c r="AV10" s="32" t="b">
        <f t="shared" si="1"/>
        <v>0</v>
      </c>
      <c r="AX10" s="32" t="b">
        <f t="shared" si="2"/>
        <v>0</v>
      </c>
      <c r="AY10" s="32" t="b">
        <f t="shared" si="3"/>
        <v>0</v>
      </c>
    </row>
    <row r="11" spans="1:62" s="32" customFormat="1">
      <c r="A11" s="55" t="s">
        <v>37</v>
      </c>
      <c r="AB11" s="32" t="b">
        <f t="shared" si="0"/>
        <v>0</v>
      </c>
      <c r="AV11" s="32" t="b">
        <f t="shared" si="1"/>
        <v>0</v>
      </c>
      <c r="AX11" s="32" t="b">
        <f t="shared" si="2"/>
        <v>0</v>
      </c>
      <c r="AY11" s="32" t="b">
        <f t="shared" si="3"/>
        <v>0</v>
      </c>
    </row>
    <row r="12" spans="1:62" s="32" customFormat="1">
      <c r="A12" s="55" t="s">
        <v>38</v>
      </c>
      <c r="AB12" s="32" t="b">
        <f t="shared" si="0"/>
        <v>0</v>
      </c>
      <c r="AV12" s="32" t="b">
        <f t="shared" si="1"/>
        <v>0</v>
      </c>
      <c r="AX12" s="32" t="b">
        <f t="shared" si="2"/>
        <v>0</v>
      </c>
      <c r="AY12" s="32" t="b">
        <f t="shared" si="3"/>
        <v>0</v>
      </c>
    </row>
    <row r="13" spans="1:62" s="32" customFormat="1">
      <c r="A13" s="55" t="s">
        <v>39</v>
      </c>
      <c r="AB13" s="32" t="b">
        <f t="shared" si="0"/>
        <v>0</v>
      </c>
      <c r="AV13" s="32" t="b">
        <f t="shared" si="1"/>
        <v>0</v>
      </c>
      <c r="AX13" s="32" t="b">
        <f t="shared" si="2"/>
        <v>0</v>
      </c>
      <c r="AY13" s="32" t="b">
        <f t="shared" si="3"/>
        <v>0</v>
      </c>
    </row>
    <row r="14" spans="1:62" s="32" customFormat="1">
      <c r="A14" s="55" t="s">
        <v>40</v>
      </c>
      <c r="AB14" s="32" t="b">
        <f t="shared" si="0"/>
        <v>0</v>
      </c>
      <c r="AV14" s="32" t="b">
        <f t="shared" si="1"/>
        <v>0</v>
      </c>
      <c r="AX14" s="32" t="b">
        <f t="shared" si="2"/>
        <v>0</v>
      </c>
      <c r="AY14" s="32" t="b">
        <f t="shared" si="3"/>
        <v>0</v>
      </c>
    </row>
    <row r="15" spans="1:62" s="32" customFormat="1">
      <c r="A15" s="55" t="s">
        <v>41</v>
      </c>
      <c r="AB15" s="32" t="b">
        <f t="shared" si="0"/>
        <v>0</v>
      </c>
      <c r="AV15" s="32" t="b">
        <f t="shared" si="1"/>
        <v>0</v>
      </c>
      <c r="AX15" s="32" t="b">
        <f t="shared" si="2"/>
        <v>0</v>
      </c>
      <c r="AY15" s="32" t="b">
        <f t="shared" si="3"/>
        <v>0</v>
      </c>
    </row>
    <row r="16" spans="1:62" s="32" customFormat="1">
      <c r="A16" s="55" t="s">
        <v>42</v>
      </c>
      <c r="AB16" s="32" t="b">
        <f t="shared" si="0"/>
        <v>0</v>
      </c>
      <c r="AV16" s="32" t="b">
        <f t="shared" si="1"/>
        <v>0</v>
      </c>
      <c r="AX16" s="32" t="b">
        <f t="shared" si="2"/>
        <v>0</v>
      </c>
      <c r="AY16" s="32" t="b">
        <f t="shared" si="3"/>
        <v>0</v>
      </c>
    </row>
    <row r="17" spans="1:51" s="51" customFormat="1" ht="45.75" thickBot="1">
      <c r="A17" s="56" t="s">
        <v>43</v>
      </c>
      <c r="AB17" s="51" t="b">
        <f t="shared" si="0"/>
        <v>0</v>
      </c>
      <c r="AV17" s="51" t="b">
        <f t="shared" si="1"/>
        <v>0</v>
      </c>
      <c r="AX17" s="32" t="b">
        <f t="shared" si="2"/>
        <v>0</v>
      </c>
      <c r="AY17" s="51" t="b">
        <f t="shared" si="3"/>
        <v>0</v>
      </c>
    </row>
    <row r="18" spans="1:51" s="53" customFormat="1">
      <c r="A18" s="52"/>
    </row>
    <row r="19" spans="1:51" s="64" customFormat="1">
      <c r="A19" s="21" t="s">
        <v>44</v>
      </c>
      <c r="W19" s="65">
        <f>COUNTIF(W8:W17,"Yes")</f>
        <v>0</v>
      </c>
      <c r="X19" s="65">
        <f>COUNTIF(X8:X17,"Yes")</f>
        <v>0</v>
      </c>
      <c r="Y19" s="65">
        <f t="shared" ref="Y19:AS19" si="4">COUNTIF(Y8:Y17,"Yes")</f>
        <v>0</v>
      </c>
      <c r="Z19" s="65"/>
      <c r="AA19" s="65"/>
      <c r="AB19" s="65"/>
      <c r="AC19" s="65"/>
      <c r="AD19" s="65"/>
      <c r="AE19" s="65">
        <f t="shared" si="4"/>
        <v>0</v>
      </c>
      <c r="AF19" s="65"/>
      <c r="AG19" s="65">
        <f t="shared" si="4"/>
        <v>0</v>
      </c>
      <c r="AH19" s="65"/>
      <c r="AI19" s="65">
        <f t="shared" si="4"/>
        <v>0</v>
      </c>
      <c r="AJ19" s="65">
        <f t="shared" si="4"/>
        <v>0</v>
      </c>
      <c r="AK19" s="65">
        <f t="shared" si="4"/>
        <v>0</v>
      </c>
      <c r="AL19" s="65">
        <f t="shared" si="4"/>
        <v>0</v>
      </c>
      <c r="AM19" s="65">
        <f t="shared" si="4"/>
        <v>0</v>
      </c>
      <c r="AN19" s="65">
        <f t="shared" si="4"/>
        <v>0</v>
      </c>
      <c r="AO19" s="65">
        <f t="shared" si="4"/>
        <v>0</v>
      </c>
      <c r="AP19" s="65">
        <f t="shared" si="4"/>
        <v>0</v>
      </c>
      <c r="AQ19" s="65">
        <f t="shared" si="4"/>
        <v>0</v>
      </c>
      <c r="AR19" s="65">
        <f t="shared" si="4"/>
        <v>0</v>
      </c>
      <c r="AS19" s="65">
        <f t="shared" si="4"/>
        <v>0</v>
      </c>
      <c r="AT19" s="65"/>
      <c r="AU19" s="65"/>
      <c r="AV19" s="65"/>
      <c r="AW19" s="65"/>
      <c r="AX19" s="65"/>
      <c r="AY19" s="65">
        <f>COUNTIF(AY8:AY17,"Refused by next of kin")</f>
        <v>0</v>
      </c>
    </row>
    <row r="20" spans="1:51">
      <c r="A20" s="22" t="s">
        <v>45</v>
      </c>
      <c r="W20" s="61" t="str">
        <f>IF(ISERROR(W19/W23),"%",W19/W23*100)</f>
        <v>%</v>
      </c>
      <c r="X20" s="61" t="str">
        <f t="shared" ref="X20:AY20" si="5">IF(ISERROR(X19/X23),"%",X19/X23*100)</f>
        <v>%</v>
      </c>
      <c r="Y20" s="61" t="str">
        <f t="shared" si="5"/>
        <v>%</v>
      </c>
      <c r="Z20" s="61"/>
      <c r="AA20" s="61"/>
      <c r="AB20" s="61"/>
      <c r="AC20" s="61"/>
      <c r="AD20" s="61"/>
      <c r="AE20" s="61" t="str">
        <f t="shared" si="5"/>
        <v>%</v>
      </c>
      <c r="AF20" s="61"/>
      <c r="AG20" s="61" t="str">
        <f t="shared" si="5"/>
        <v>%</v>
      </c>
      <c r="AH20" s="61"/>
      <c r="AI20" s="61" t="str">
        <f t="shared" si="5"/>
        <v>%</v>
      </c>
      <c r="AJ20" s="61" t="str">
        <f t="shared" si="5"/>
        <v>%</v>
      </c>
      <c r="AK20" s="61" t="str">
        <f t="shared" si="5"/>
        <v>%</v>
      </c>
      <c r="AL20" s="61" t="str">
        <f t="shared" si="5"/>
        <v>%</v>
      </c>
      <c r="AM20" s="61" t="str">
        <f t="shared" si="5"/>
        <v>%</v>
      </c>
      <c r="AN20" s="61" t="str">
        <f t="shared" si="5"/>
        <v>%</v>
      </c>
      <c r="AO20" s="61" t="str">
        <f t="shared" si="5"/>
        <v>%</v>
      </c>
      <c r="AP20" s="61" t="str">
        <f t="shared" si="5"/>
        <v>%</v>
      </c>
      <c r="AQ20" s="61" t="str">
        <f t="shared" si="5"/>
        <v>%</v>
      </c>
      <c r="AR20" s="61" t="str">
        <f t="shared" si="5"/>
        <v>%</v>
      </c>
      <c r="AS20" s="61" t="str">
        <f t="shared" si="5"/>
        <v>%</v>
      </c>
      <c r="AT20" s="61"/>
      <c r="AU20" s="61"/>
      <c r="AV20" s="61"/>
      <c r="AW20" s="61"/>
      <c r="AX20" s="61"/>
      <c r="AY20" s="61" t="str">
        <f t="shared" si="5"/>
        <v>%</v>
      </c>
    </row>
    <row r="21" spans="1:51" s="64" customFormat="1">
      <c r="A21" s="21" t="s">
        <v>46</v>
      </c>
      <c r="W21" s="65">
        <f>COUNTIF(W8:W17,"No")</f>
        <v>0</v>
      </c>
      <c r="X21" s="65">
        <f t="shared" ref="X21:AS21" si="6">COUNTIF(X8:X17,"No")</f>
        <v>0</v>
      </c>
      <c r="Y21" s="65">
        <f t="shared" si="6"/>
        <v>0</v>
      </c>
      <c r="Z21" s="65"/>
      <c r="AA21" s="65"/>
      <c r="AB21" s="65"/>
      <c r="AC21" s="65"/>
      <c r="AD21" s="65"/>
      <c r="AE21" s="65">
        <f t="shared" si="6"/>
        <v>0</v>
      </c>
      <c r="AF21" s="65"/>
      <c r="AG21" s="65">
        <f t="shared" si="6"/>
        <v>0</v>
      </c>
      <c r="AH21" s="65"/>
      <c r="AI21" s="65">
        <f t="shared" si="6"/>
        <v>0</v>
      </c>
      <c r="AJ21" s="65">
        <f t="shared" si="6"/>
        <v>0</v>
      </c>
      <c r="AK21" s="65">
        <f t="shared" si="6"/>
        <v>0</v>
      </c>
      <c r="AL21" s="65">
        <f t="shared" si="6"/>
        <v>0</v>
      </c>
      <c r="AM21" s="65">
        <f t="shared" si="6"/>
        <v>0</v>
      </c>
      <c r="AN21" s="65">
        <f t="shared" si="6"/>
        <v>0</v>
      </c>
      <c r="AO21" s="65">
        <f t="shared" si="6"/>
        <v>0</v>
      </c>
      <c r="AP21" s="65">
        <f t="shared" si="6"/>
        <v>0</v>
      </c>
      <c r="AQ21" s="65">
        <f t="shared" si="6"/>
        <v>0</v>
      </c>
      <c r="AR21" s="65">
        <f t="shared" si="6"/>
        <v>0</v>
      </c>
      <c r="AS21" s="65">
        <f t="shared" si="6"/>
        <v>0</v>
      </c>
      <c r="AT21" s="65"/>
      <c r="AU21" s="65"/>
      <c r="AV21" s="65"/>
      <c r="AW21" s="65"/>
      <c r="AX21" s="65"/>
      <c r="AY21" s="65">
        <f>COUNTIF(AY8:AY17,"Not considered by medical staff")</f>
        <v>0</v>
      </c>
    </row>
    <row r="22" spans="1:51">
      <c r="A22" s="22" t="s">
        <v>47</v>
      </c>
      <c r="W22" s="61" t="str">
        <f>IF(ISERROR(W21/W23),"%",W21/W23*100)</f>
        <v>%</v>
      </c>
      <c r="X22" s="61" t="str">
        <f t="shared" ref="X22:AY22" si="7">IF(ISERROR(X21/X23),"%",X21/X23*100)</f>
        <v>%</v>
      </c>
      <c r="Y22" s="61" t="str">
        <f t="shared" si="7"/>
        <v>%</v>
      </c>
      <c r="Z22" s="61"/>
      <c r="AA22" s="61"/>
      <c r="AB22" s="61"/>
      <c r="AC22" s="61"/>
      <c r="AD22" s="61"/>
      <c r="AE22" s="61" t="str">
        <f t="shared" si="7"/>
        <v>%</v>
      </c>
      <c r="AF22" s="61"/>
      <c r="AG22" s="61" t="str">
        <f t="shared" si="7"/>
        <v>%</v>
      </c>
      <c r="AH22" s="61"/>
      <c r="AI22" s="61" t="str">
        <f t="shared" si="7"/>
        <v>%</v>
      </c>
      <c r="AJ22" s="61" t="str">
        <f t="shared" si="7"/>
        <v>%</v>
      </c>
      <c r="AK22" s="61" t="str">
        <f t="shared" si="7"/>
        <v>%</v>
      </c>
      <c r="AL22" s="61" t="str">
        <f t="shared" si="7"/>
        <v>%</v>
      </c>
      <c r="AM22" s="61" t="str">
        <f t="shared" si="7"/>
        <v>%</v>
      </c>
      <c r="AN22" s="61" t="str">
        <f t="shared" si="7"/>
        <v>%</v>
      </c>
      <c r="AO22" s="61" t="str">
        <f t="shared" si="7"/>
        <v>%</v>
      </c>
      <c r="AP22" s="61" t="str">
        <f t="shared" si="7"/>
        <v>%</v>
      </c>
      <c r="AQ22" s="61" t="str">
        <f t="shared" si="7"/>
        <v>%</v>
      </c>
      <c r="AR22" s="61" t="str">
        <f t="shared" si="7"/>
        <v>%</v>
      </c>
      <c r="AS22" s="61" t="str">
        <f t="shared" si="7"/>
        <v>%</v>
      </c>
      <c r="AT22" s="61"/>
      <c r="AU22" s="61"/>
      <c r="AV22" s="61"/>
      <c r="AW22" s="61"/>
      <c r="AX22" s="61"/>
      <c r="AY22" s="61" t="str">
        <f t="shared" si="7"/>
        <v>%</v>
      </c>
    </row>
    <row r="23" spans="1:51" s="64" customFormat="1">
      <c r="A23" s="21" t="s">
        <v>48</v>
      </c>
      <c r="W23" s="65">
        <f>SUM(W19+W21)</f>
        <v>0</v>
      </c>
      <c r="X23" s="65">
        <f t="shared" ref="X23:AY23" si="8">SUM(X19+X21)</f>
        <v>0</v>
      </c>
      <c r="Y23" s="65">
        <f t="shared" si="8"/>
        <v>0</v>
      </c>
      <c r="Z23" s="65"/>
      <c r="AA23" s="65"/>
      <c r="AB23" s="65"/>
      <c r="AC23" s="65"/>
      <c r="AD23" s="65"/>
      <c r="AE23" s="65">
        <f t="shared" si="8"/>
        <v>0</v>
      </c>
      <c r="AF23" s="65"/>
      <c r="AG23" s="65">
        <f t="shared" si="8"/>
        <v>0</v>
      </c>
      <c r="AH23" s="65"/>
      <c r="AI23" s="65">
        <f t="shared" si="8"/>
        <v>0</v>
      </c>
      <c r="AJ23" s="65">
        <f t="shared" si="8"/>
        <v>0</v>
      </c>
      <c r="AK23" s="65">
        <f t="shared" si="8"/>
        <v>0</v>
      </c>
      <c r="AL23" s="65">
        <f t="shared" si="8"/>
        <v>0</v>
      </c>
      <c r="AM23" s="65">
        <f t="shared" si="8"/>
        <v>0</v>
      </c>
      <c r="AN23" s="65">
        <f t="shared" si="8"/>
        <v>0</v>
      </c>
      <c r="AO23" s="65">
        <f t="shared" si="8"/>
        <v>0</v>
      </c>
      <c r="AP23" s="65">
        <f t="shared" si="8"/>
        <v>0</v>
      </c>
      <c r="AQ23" s="65">
        <f t="shared" si="8"/>
        <v>0</v>
      </c>
      <c r="AR23" s="65">
        <f t="shared" si="8"/>
        <v>0</v>
      </c>
      <c r="AS23" s="65">
        <f t="shared" si="8"/>
        <v>0</v>
      </c>
      <c r="AT23" s="65"/>
      <c r="AU23" s="65"/>
      <c r="AV23" s="65"/>
      <c r="AW23" s="65"/>
      <c r="AX23" s="65"/>
      <c r="AY23" s="65">
        <f t="shared" si="8"/>
        <v>0</v>
      </c>
    </row>
    <row r="24" spans="1:51">
      <c r="A24" s="22" t="s">
        <v>49</v>
      </c>
      <c r="W24" s="61">
        <f>W28+W29</f>
        <v>10</v>
      </c>
      <c r="X24" s="61">
        <f t="shared" ref="X24:AY24" si="9">X28+X29</f>
        <v>10</v>
      </c>
      <c r="Y24" s="61">
        <f t="shared" si="9"/>
        <v>10</v>
      </c>
      <c r="Z24" s="61"/>
      <c r="AA24" s="61"/>
      <c r="AB24" s="61"/>
      <c r="AC24" s="61"/>
      <c r="AD24" s="61"/>
      <c r="AE24" s="61">
        <f t="shared" si="9"/>
        <v>10</v>
      </c>
      <c r="AF24" s="61"/>
      <c r="AG24" s="61">
        <f t="shared" si="9"/>
        <v>10</v>
      </c>
      <c r="AH24" s="61"/>
      <c r="AI24" s="61">
        <f t="shared" si="9"/>
        <v>10</v>
      </c>
      <c r="AJ24" s="61">
        <f t="shared" si="9"/>
        <v>10</v>
      </c>
      <c r="AK24" s="61">
        <f t="shared" si="9"/>
        <v>10</v>
      </c>
      <c r="AL24" s="61">
        <f t="shared" si="9"/>
        <v>10</v>
      </c>
      <c r="AM24" s="61">
        <f t="shared" si="9"/>
        <v>10</v>
      </c>
      <c r="AN24" s="61">
        <f t="shared" si="9"/>
        <v>10</v>
      </c>
      <c r="AO24" s="61">
        <f t="shared" si="9"/>
        <v>10</v>
      </c>
      <c r="AP24" s="61">
        <f t="shared" si="9"/>
        <v>10</v>
      </c>
      <c r="AQ24" s="61">
        <f t="shared" si="9"/>
        <v>10</v>
      </c>
      <c r="AR24" s="61">
        <f t="shared" si="9"/>
        <v>10</v>
      </c>
      <c r="AS24" s="61">
        <f t="shared" si="9"/>
        <v>10</v>
      </c>
      <c r="AT24" s="61"/>
      <c r="AU24" s="61"/>
      <c r="AV24" s="61"/>
      <c r="AW24" s="61"/>
      <c r="AX24" s="61"/>
      <c r="AY24" s="61">
        <f t="shared" si="9"/>
        <v>10</v>
      </c>
    </row>
    <row r="25" spans="1:51">
      <c r="A25" s="22" t="s">
        <v>50</v>
      </c>
      <c r="W25" s="61">
        <f>COUNTIF(W8:W17,"NA")</f>
        <v>0</v>
      </c>
      <c r="X25" s="61">
        <f t="shared" ref="X25:AY25" si="10">COUNTIF(X8:X17,"NA")</f>
        <v>0</v>
      </c>
      <c r="Y25" s="61">
        <f t="shared" si="10"/>
        <v>0</v>
      </c>
      <c r="Z25" s="61"/>
      <c r="AA25" s="61"/>
      <c r="AB25" s="61"/>
      <c r="AC25" s="61"/>
      <c r="AD25" s="61"/>
      <c r="AE25" s="61">
        <f t="shared" si="10"/>
        <v>0</v>
      </c>
      <c r="AF25" s="61"/>
      <c r="AG25" s="61">
        <f>COUNTIF(AG8:AG17,"NA (died prior to discharge)")</f>
        <v>0</v>
      </c>
      <c r="AH25" s="61"/>
      <c r="AI25" s="61">
        <f>COUNTIF(AI8:AI17,"NA (died prior to discharge)")</f>
        <v>0</v>
      </c>
      <c r="AJ25" s="61">
        <f t="shared" ref="AJ25:AS25" si="11">COUNTIF(AJ8:AJ17,"NA (died prior to discharge)")</f>
        <v>0</v>
      </c>
      <c r="AK25" s="61">
        <f t="shared" si="11"/>
        <v>0</v>
      </c>
      <c r="AL25" s="61">
        <f t="shared" si="11"/>
        <v>0</v>
      </c>
      <c r="AM25" s="61">
        <f t="shared" si="11"/>
        <v>0</v>
      </c>
      <c r="AN25" s="61">
        <f t="shared" si="11"/>
        <v>0</v>
      </c>
      <c r="AO25" s="61">
        <f t="shared" si="11"/>
        <v>0</v>
      </c>
      <c r="AP25" s="61">
        <f t="shared" si="11"/>
        <v>0</v>
      </c>
      <c r="AQ25" s="61">
        <f t="shared" si="11"/>
        <v>0</v>
      </c>
      <c r="AR25" s="61">
        <f t="shared" si="11"/>
        <v>0</v>
      </c>
      <c r="AS25" s="61">
        <f t="shared" si="11"/>
        <v>0</v>
      </c>
      <c r="AT25" s="61"/>
      <c r="AU25" s="61"/>
      <c r="AV25" s="61"/>
      <c r="AW25" s="61"/>
      <c r="AX25" s="61"/>
      <c r="AY25" s="61">
        <f t="shared" si="10"/>
        <v>0</v>
      </c>
    </row>
    <row r="26" spans="1:51" s="66" customFormat="1" ht="15.75" thickBot="1">
      <c r="A26" s="23" t="s">
        <v>51</v>
      </c>
      <c r="W26" s="67">
        <f>W19+W21+W24+W25</f>
        <v>10</v>
      </c>
      <c r="X26" s="67">
        <f t="shared" ref="X26:AY26" si="12">X19+X21+X24+X25</f>
        <v>10</v>
      </c>
      <c r="Y26" s="67">
        <f t="shared" si="12"/>
        <v>10</v>
      </c>
      <c r="Z26" s="67"/>
      <c r="AA26" s="67"/>
      <c r="AB26" s="67"/>
      <c r="AC26" s="67"/>
      <c r="AD26" s="67"/>
      <c r="AE26" s="67">
        <f t="shared" si="12"/>
        <v>10</v>
      </c>
      <c r="AF26" s="67"/>
      <c r="AG26" s="67">
        <f t="shared" si="12"/>
        <v>10</v>
      </c>
      <c r="AH26" s="67"/>
      <c r="AI26" s="67">
        <f t="shared" si="12"/>
        <v>10</v>
      </c>
      <c r="AJ26" s="67">
        <f t="shared" si="12"/>
        <v>10</v>
      </c>
      <c r="AK26" s="67">
        <f t="shared" si="12"/>
        <v>10</v>
      </c>
      <c r="AL26" s="67">
        <f t="shared" si="12"/>
        <v>10</v>
      </c>
      <c r="AM26" s="67">
        <f t="shared" si="12"/>
        <v>10</v>
      </c>
      <c r="AN26" s="67">
        <f t="shared" si="12"/>
        <v>10</v>
      </c>
      <c r="AO26" s="67">
        <f t="shared" si="12"/>
        <v>10</v>
      </c>
      <c r="AP26" s="67">
        <f t="shared" si="12"/>
        <v>10</v>
      </c>
      <c r="AQ26" s="67">
        <f t="shared" si="12"/>
        <v>10</v>
      </c>
      <c r="AR26" s="67">
        <f t="shared" si="12"/>
        <v>10</v>
      </c>
      <c r="AS26" s="67">
        <f t="shared" si="12"/>
        <v>10</v>
      </c>
      <c r="AT26" s="67"/>
      <c r="AU26" s="67"/>
      <c r="AV26" s="67"/>
      <c r="AW26" s="67"/>
      <c r="AX26" s="67"/>
      <c r="AY26" s="67">
        <f t="shared" si="12"/>
        <v>10</v>
      </c>
    </row>
    <row r="27" spans="1:51" s="62" customFormat="1">
      <c r="A27" s="24"/>
      <c r="W27" s="63"/>
      <c r="X27" s="63"/>
      <c r="Y27" s="63"/>
      <c r="Z27" s="63"/>
      <c r="AA27" s="63"/>
      <c r="AB27" s="63"/>
      <c r="AC27" s="63"/>
      <c r="AD27" s="63"/>
      <c r="AE27" s="63"/>
      <c r="AF27" s="63"/>
      <c r="AG27" s="63"/>
      <c r="AH27" s="63"/>
      <c r="AI27" s="63"/>
      <c r="AJ27" s="63"/>
      <c r="AK27" s="63"/>
      <c r="AL27" s="63"/>
      <c r="AM27" s="63"/>
      <c r="AN27" s="63"/>
      <c r="AO27" s="63"/>
      <c r="AP27" s="63"/>
      <c r="AQ27" s="63"/>
      <c r="AR27" s="75"/>
      <c r="AS27" s="63"/>
      <c r="AT27" s="63"/>
      <c r="AU27" s="63"/>
      <c r="AV27" s="63"/>
      <c r="AW27" s="63"/>
      <c r="AX27" s="63"/>
      <c r="AY27" s="63"/>
    </row>
    <row r="28" spans="1:51" s="62" customFormat="1">
      <c r="A28" s="24" t="b">
        <v>0</v>
      </c>
      <c r="W28" s="63">
        <f>COUNTIF(W8:W17,"FALSE")</f>
        <v>0</v>
      </c>
      <c r="X28" s="63">
        <f t="shared" ref="X28:AY28" si="13">COUNTIF(X8:X17,"FALSE")</f>
        <v>0</v>
      </c>
      <c r="Y28" s="63">
        <f t="shared" si="13"/>
        <v>0</v>
      </c>
      <c r="Z28" s="63"/>
      <c r="AA28" s="63"/>
      <c r="AB28" s="63"/>
      <c r="AC28" s="63"/>
      <c r="AD28" s="63"/>
      <c r="AE28" s="63">
        <f t="shared" si="13"/>
        <v>0</v>
      </c>
      <c r="AF28" s="63"/>
      <c r="AG28" s="63">
        <f t="shared" si="13"/>
        <v>0</v>
      </c>
      <c r="AH28" s="63"/>
      <c r="AI28" s="63">
        <f t="shared" si="13"/>
        <v>0</v>
      </c>
      <c r="AJ28" s="63">
        <f t="shared" si="13"/>
        <v>0</v>
      </c>
      <c r="AK28" s="63">
        <f t="shared" si="13"/>
        <v>0</v>
      </c>
      <c r="AL28" s="63">
        <f t="shared" si="13"/>
        <v>0</v>
      </c>
      <c r="AM28" s="63">
        <f t="shared" si="13"/>
        <v>0</v>
      </c>
      <c r="AN28" s="63">
        <f t="shared" si="13"/>
        <v>0</v>
      </c>
      <c r="AO28" s="63">
        <f t="shared" si="13"/>
        <v>0</v>
      </c>
      <c r="AP28" s="63">
        <f t="shared" si="13"/>
        <v>0</v>
      </c>
      <c r="AQ28" s="63">
        <f t="shared" si="13"/>
        <v>0</v>
      </c>
      <c r="AR28" s="76">
        <f t="shared" si="13"/>
        <v>0</v>
      </c>
      <c r="AS28" s="63">
        <f t="shared" si="13"/>
        <v>0</v>
      </c>
      <c r="AT28" s="63"/>
      <c r="AU28" s="63"/>
      <c r="AV28" s="63"/>
      <c r="AW28" s="63"/>
      <c r="AX28" s="63"/>
      <c r="AY28" s="63">
        <f t="shared" si="13"/>
        <v>10</v>
      </c>
    </row>
    <row r="29" spans="1:51" s="62" customFormat="1">
      <c r="A29" s="25" t="s">
        <v>52</v>
      </c>
      <c r="W29" s="63">
        <f>COUNTIF(W8:W17,"")</f>
        <v>10</v>
      </c>
      <c r="X29" s="63">
        <f t="shared" ref="X29:AY29" si="14">COUNTIF(X8:X17,"")</f>
        <v>10</v>
      </c>
      <c r="Y29" s="63">
        <f t="shared" si="14"/>
        <v>10</v>
      </c>
      <c r="Z29" s="63"/>
      <c r="AA29" s="63"/>
      <c r="AB29" s="63"/>
      <c r="AC29" s="63"/>
      <c r="AD29" s="63"/>
      <c r="AE29" s="63">
        <f t="shared" si="14"/>
        <v>10</v>
      </c>
      <c r="AF29" s="63"/>
      <c r="AG29" s="63">
        <f t="shared" si="14"/>
        <v>10</v>
      </c>
      <c r="AH29" s="63"/>
      <c r="AI29" s="63">
        <f t="shared" si="14"/>
        <v>10</v>
      </c>
      <c r="AJ29" s="63">
        <f t="shared" si="14"/>
        <v>10</v>
      </c>
      <c r="AK29" s="63">
        <f t="shared" si="14"/>
        <v>10</v>
      </c>
      <c r="AL29" s="63">
        <f t="shared" si="14"/>
        <v>10</v>
      </c>
      <c r="AM29" s="63">
        <f t="shared" si="14"/>
        <v>10</v>
      </c>
      <c r="AN29" s="63">
        <f t="shared" si="14"/>
        <v>10</v>
      </c>
      <c r="AO29" s="63">
        <f t="shared" si="14"/>
        <v>10</v>
      </c>
      <c r="AP29" s="63">
        <f t="shared" si="14"/>
        <v>10</v>
      </c>
      <c r="AQ29" s="63">
        <f t="shared" si="14"/>
        <v>10</v>
      </c>
      <c r="AR29" s="76">
        <f t="shared" si="14"/>
        <v>10</v>
      </c>
      <c r="AS29" s="63">
        <f t="shared" si="14"/>
        <v>10</v>
      </c>
      <c r="AT29" s="63"/>
      <c r="AU29" s="63"/>
      <c r="AV29" s="63"/>
      <c r="AW29" s="63"/>
      <c r="AX29" s="63"/>
      <c r="AY29" s="63">
        <f t="shared" si="14"/>
        <v>0</v>
      </c>
    </row>
    <row r="30" spans="1:51" s="62" customFormat="1">
      <c r="A30" s="24" t="s">
        <v>53</v>
      </c>
      <c r="W30" s="63" t="str">
        <f>IF(W24=W26,"No data", IF(W25=W26,"NA",IF(W24+W25=W26,"NA",W20)))</f>
        <v>No data</v>
      </c>
      <c r="X30" s="63" t="str">
        <f t="shared" ref="X30:AY30" si="15">IF(X24=X26,"No data", IF(X25=X26,"NA",IF(X24+X25=X26,"NA",X20)))</f>
        <v>No data</v>
      </c>
      <c r="Y30" s="63" t="str">
        <f>IF(Y24=Y26,"No data", IF(Y25=Y26,"NA",IF(Y24+Y25=Y26,"NA",Y22)))</f>
        <v>No data</v>
      </c>
      <c r="Z30" s="63"/>
      <c r="AA30" s="63"/>
      <c r="AB30" s="63"/>
      <c r="AC30" s="63"/>
      <c r="AD30" s="63"/>
      <c r="AE30" s="63" t="str">
        <f t="shared" si="15"/>
        <v>No data</v>
      </c>
      <c r="AF30" s="63"/>
      <c r="AG30" s="63" t="str">
        <f t="shared" si="15"/>
        <v>No data</v>
      </c>
      <c r="AH30" s="63"/>
      <c r="AI30" s="63" t="str">
        <f t="shared" si="15"/>
        <v>No data</v>
      </c>
      <c r="AJ30" s="63" t="str">
        <f t="shared" si="15"/>
        <v>No data</v>
      </c>
      <c r="AK30" s="63" t="str">
        <f t="shared" si="15"/>
        <v>No data</v>
      </c>
      <c r="AL30" s="63" t="str">
        <f t="shared" si="15"/>
        <v>No data</v>
      </c>
      <c r="AM30" s="63" t="str">
        <f t="shared" si="15"/>
        <v>No data</v>
      </c>
      <c r="AN30" s="63" t="str">
        <f t="shared" si="15"/>
        <v>No data</v>
      </c>
      <c r="AO30" s="63" t="str">
        <f t="shared" si="15"/>
        <v>No data</v>
      </c>
      <c r="AP30" s="63" t="str">
        <f t="shared" si="15"/>
        <v>No data</v>
      </c>
      <c r="AQ30" s="63" t="str">
        <f t="shared" si="15"/>
        <v>No data</v>
      </c>
      <c r="AR30" s="76" t="str">
        <f>IF(AR24=AR26,"No data", IF(AR25=AR26,"NA",IF(AR24+AR25=AR26,"NA",AR22)))</f>
        <v>No data</v>
      </c>
      <c r="AS30" s="63" t="str">
        <f t="shared" si="15"/>
        <v>No data</v>
      </c>
      <c r="AT30" s="63"/>
      <c r="AU30" s="63"/>
      <c r="AV30" s="63"/>
      <c r="AW30" s="63"/>
      <c r="AX30" s="63"/>
      <c r="AY30" s="63" t="str">
        <f t="shared" si="15"/>
        <v>No data</v>
      </c>
    </row>
    <row r="31" spans="1:51" s="62" customFormat="1">
      <c r="A31" s="25"/>
      <c r="AR31" s="77"/>
    </row>
    <row r="32" spans="1:51" s="62" customFormat="1">
      <c r="A32" s="25"/>
    </row>
    <row r="33" spans="1:1">
      <c r="A33" s="25"/>
    </row>
    <row r="34" spans="1:1">
      <c r="A34" s="26"/>
    </row>
    <row r="35" spans="1:1">
      <c r="A35" s="26"/>
    </row>
    <row r="36" spans="1:1">
      <c r="A36" s="26"/>
    </row>
    <row r="37" spans="1:1">
      <c r="A37" s="26"/>
    </row>
    <row r="38" spans="1:1">
      <c r="A38" s="26"/>
    </row>
    <row r="39" spans="1:1">
      <c r="A39" s="26"/>
    </row>
    <row r="40" spans="1:1">
      <c r="A40" s="26"/>
    </row>
    <row r="41" spans="1:1">
      <c r="A41" s="26"/>
    </row>
    <row r="42" spans="1:1">
      <c r="A42" s="26"/>
    </row>
    <row r="43" spans="1:1">
      <c r="A43" s="26"/>
    </row>
    <row r="44" spans="1:1">
      <c r="A44" s="26"/>
    </row>
    <row r="45" spans="1:1">
      <c r="A45" s="26"/>
    </row>
    <row r="46" spans="1:1">
      <c r="A46" s="26"/>
    </row>
    <row r="47" spans="1:1">
      <c r="A47" s="26"/>
    </row>
    <row r="48" spans="1:1">
      <c r="A48" s="26"/>
    </row>
    <row r="49" spans="1:1">
      <c r="A49" s="26"/>
    </row>
    <row r="50" spans="1:1">
      <c r="A50" s="26"/>
    </row>
    <row r="51" spans="1:1">
      <c r="A51" s="26"/>
    </row>
    <row r="52" spans="1:1">
      <c r="A52" s="26"/>
    </row>
    <row r="53" spans="1:1">
      <c r="A53" s="26"/>
    </row>
    <row r="54" spans="1:1">
      <c r="A54" s="26"/>
    </row>
    <row r="55" spans="1:1">
      <c r="A55" s="26"/>
    </row>
    <row r="56" spans="1:1">
      <c r="A56" s="26"/>
    </row>
    <row r="57" spans="1:1">
      <c r="A57" s="26"/>
    </row>
    <row r="58" spans="1:1">
      <c r="A58" s="26"/>
    </row>
    <row r="59" spans="1:1">
      <c r="A59" s="26"/>
    </row>
    <row r="60" spans="1:1">
      <c r="A60" s="26"/>
    </row>
    <row r="61" spans="1:1">
      <c r="A61" s="26"/>
    </row>
    <row r="62" spans="1:1">
      <c r="A62" s="26"/>
    </row>
    <row r="63" spans="1:1">
      <c r="A63" s="26"/>
    </row>
    <row r="64" spans="1:1">
      <c r="A64" s="26"/>
    </row>
    <row r="65" spans="1:1">
      <c r="A65" s="26"/>
    </row>
    <row r="66" spans="1:1">
      <c r="A66" s="26"/>
    </row>
    <row r="67" spans="1:1">
      <c r="A67" s="26"/>
    </row>
    <row r="68" spans="1:1">
      <c r="A68" s="26"/>
    </row>
    <row r="69" spans="1:1">
      <c r="A69" s="26"/>
    </row>
    <row r="70" spans="1:1">
      <c r="A70" s="26"/>
    </row>
    <row r="71" spans="1:1">
      <c r="A71" s="26"/>
    </row>
    <row r="72" spans="1:1">
      <c r="A72" s="26"/>
    </row>
    <row r="73" spans="1:1">
      <c r="A73" s="26"/>
    </row>
    <row r="74" spans="1:1">
      <c r="A74" s="26"/>
    </row>
    <row r="75" spans="1:1">
      <c r="A75" s="26"/>
    </row>
    <row r="76" spans="1:1">
      <c r="A76" s="26"/>
    </row>
    <row r="77" spans="1:1">
      <c r="A77" s="26"/>
    </row>
    <row r="78" spans="1:1">
      <c r="A78" s="26"/>
    </row>
    <row r="79" spans="1:1">
      <c r="A79" s="26"/>
    </row>
    <row r="80" spans="1:1">
      <c r="A80" s="26"/>
    </row>
    <row r="81" spans="1:1">
      <c r="A81" s="26"/>
    </row>
    <row r="82" spans="1:1">
      <c r="A82" s="26"/>
    </row>
    <row r="83" spans="1:1">
      <c r="A83" s="26"/>
    </row>
    <row r="84" spans="1:1">
      <c r="A84" s="26"/>
    </row>
    <row r="85" spans="1:1">
      <c r="A85" s="26"/>
    </row>
    <row r="86" spans="1:1">
      <c r="A86" s="26"/>
    </row>
    <row r="87" spans="1:1">
      <c r="A87" s="26"/>
    </row>
    <row r="88" spans="1:1">
      <c r="A88" s="26"/>
    </row>
    <row r="89" spans="1:1">
      <c r="A89" s="26"/>
    </row>
    <row r="90" spans="1:1">
      <c r="A90" s="26"/>
    </row>
    <row r="91" spans="1:1">
      <c r="A91" s="26"/>
    </row>
    <row r="92" spans="1:1">
      <c r="A92" s="26"/>
    </row>
    <row r="93" spans="1:1">
      <c r="A93" s="26"/>
    </row>
    <row r="94" spans="1:1">
      <c r="A94" s="26"/>
    </row>
    <row r="95" spans="1:1">
      <c r="A95" s="26"/>
    </row>
    <row r="96" spans="1:1">
      <c r="A96" s="26"/>
    </row>
    <row r="97" spans="1:1">
      <c r="A97" s="26"/>
    </row>
    <row r="98" spans="1:1">
      <c r="A98" s="26"/>
    </row>
    <row r="99" spans="1:1">
      <c r="A99" s="26"/>
    </row>
    <row r="100" spans="1:1">
      <c r="A100" s="26"/>
    </row>
    <row r="101" spans="1:1">
      <c r="A101" s="26"/>
    </row>
    <row r="102" spans="1:1">
      <c r="A102" s="26"/>
    </row>
    <row r="103" spans="1:1">
      <c r="A103" s="26"/>
    </row>
    <row r="104" spans="1:1">
      <c r="A104" s="26"/>
    </row>
    <row r="105" spans="1:1">
      <c r="A105" s="26"/>
    </row>
    <row r="106" spans="1:1">
      <c r="A106" s="26"/>
    </row>
    <row r="107" spans="1:1">
      <c r="A107" s="26"/>
    </row>
    <row r="108" spans="1:1">
      <c r="A108" s="26"/>
    </row>
    <row r="109" spans="1:1">
      <c r="A109" s="26"/>
    </row>
    <row r="110" spans="1:1">
      <c r="A110" s="26"/>
    </row>
    <row r="111" spans="1:1">
      <c r="A111" s="26"/>
    </row>
    <row r="112" spans="1:1">
      <c r="A112" s="26"/>
    </row>
    <row r="113" spans="1:1">
      <c r="A113" s="26"/>
    </row>
    <row r="114" spans="1:1">
      <c r="A114" s="26"/>
    </row>
    <row r="115" spans="1:1">
      <c r="A115" s="26"/>
    </row>
    <row r="116" spans="1:1">
      <c r="A116" s="26"/>
    </row>
    <row r="117" spans="1:1">
      <c r="A117" s="26"/>
    </row>
    <row r="118" spans="1:1">
      <c r="A118" s="26"/>
    </row>
    <row r="119" spans="1:1">
      <c r="A119" s="26"/>
    </row>
    <row r="120" spans="1:1">
      <c r="A120" s="26"/>
    </row>
    <row r="121" spans="1:1">
      <c r="A121" s="26"/>
    </row>
    <row r="122" spans="1:1">
      <c r="A122" s="26"/>
    </row>
    <row r="123" spans="1:1">
      <c r="A123" s="26"/>
    </row>
    <row r="124" spans="1:1">
      <c r="A124" s="26"/>
    </row>
    <row r="125" spans="1:1">
      <c r="A125" s="26"/>
    </row>
    <row r="126" spans="1:1">
      <c r="A126" s="26"/>
    </row>
    <row r="127" spans="1:1">
      <c r="A127" s="26"/>
    </row>
    <row r="128" spans="1:1">
      <c r="A128" s="26"/>
    </row>
    <row r="129" spans="1:1">
      <c r="A129" s="26"/>
    </row>
    <row r="130" spans="1:1">
      <c r="A130" s="26"/>
    </row>
    <row r="131" spans="1:1">
      <c r="A131" s="26"/>
    </row>
    <row r="132" spans="1:1">
      <c r="A132" s="26"/>
    </row>
    <row r="133" spans="1:1">
      <c r="A133" s="26"/>
    </row>
    <row r="134" spans="1:1">
      <c r="A134" s="26"/>
    </row>
    <row r="135" spans="1:1">
      <c r="A135" s="26"/>
    </row>
    <row r="136" spans="1:1">
      <c r="A136" s="26"/>
    </row>
    <row r="137" spans="1:1">
      <c r="A137" s="26"/>
    </row>
    <row r="138" spans="1:1">
      <c r="A138" s="26"/>
    </row>
    <row r="139" spans="1:1">
      <c r="A139" s="26"/>
    </row>
    <row r="140" spans="1:1">
      <c r="A140" s="26"/>
    </row>
    <row r="141" spans="1:1">
      <c r="A141" s="26"/>
    </row>
    <row r="142" spans="1:1">
      <c r="A142" s="26"/>
    </row>
    <row r="143" spans="1:1">
      <c r="A143" s="26"/>
    </row>
    <row r="144" spans="1:1">
      <c r="A144" s="26"/>
    </row>
    <row r="145" spans="1:1">
      <c r="A145" s="26"/>
    </row>
    <row r="146" spans="1:1">
      <c r="A146" s="26"/>
    </row>
    <row r="147" spans="1:1">
      <c r="A147" s="26"/>
    </row>
    <row r="148" spans="1:1">
      <c r="A148" s="26"/>
    </row>
    <row r="149" spans="1:1">
      <c r="A149" s="26"/>
    </row>
    <row r="150" spans="1:1">
      <c r="A150" s="26"/>
    </row>
    <row r="151" spans="1:1">
      <c r="A151" s="26"/>
    </row>
    <row r="152" spans="1:1">
      <c r="A152" s="26"/>
    </row>
    <row r="153" spans="1:1">
      <c r="A153" s="26"/>
    </row>
    <row r="154" spans="1:1">
      <c r="A154" s="26"/>
    </row>
    <row r="155" spans="1:1">
      <c r="A155" s="26"/>
    </row>
    <row r="156" spans="1:1">
      <c r="A156" s="26"/>
    </row>
    <row r="157" spans="1:1">
      <c r="A157" s="26"/>
    </row>
    <row r="158" spans="1:1">
      <c r="A158" s="26"/>
    </row>
    <row r="159" spans="1:1">
      <c r="A159" s="26"/>
    </row>
    <row r="160" spans="1:1">
      <c r="A160" s="26"/>
    </row>
    <row r="161" spans="1:1">
      <c r="A161" s="26"/>
    </row>
    <row r="162" spans="1:1">
      <c r="A162" s="26"/>
    </row>
    <row r="163" spans="1:1">
      <c r="A163" s="26"/>
    </row>
    <row r="164" spans="1:1">
      <c r="A164" s="26"/>
    </row>
    <row r="165" spans="1:1">
      <c r="A165" s="26"/>
    </row>
    <row r="166" spans="1:1">
      <c r="A166" s="26"/>
    </row>
    <row r="167" spans="1:1">
      <c r="A167" s="26"/>
    </row>
    <row r="168" spans="1:1">
      <c r="A168" s="26"/>
    </row>
    <row r="169" spans="1:1">
      <c r="A169" s="26"/>
    </row>
    <row r="170" spans="1:1">
      <c r="A170" s="26"/>
    </row>
    <row r="171" spans="1:1">
      <c r="A171" s="26"/>
    </row>
    <row r="172" spans="1:1">
      <c r="A172" s="26"/>
    </row>
    <row r="173" spans="1:1">
      <c r="A173" s="26"/>
    </row>
    <row r="174" spans="1:1">
      <c r="A174" s="26"/>
    </row>
    <row r="175" spans="1:1">
      <c r="A175" s="26"/>
    </row>
    <row r="176" spans="1:1">
      <c r="A176" s="26"/>
    </row>
    <row r="177" spans="1:1">
      <c r="A177" s="26"/>
    </row>
    <row r="178" spans="1:1">
      <c r="A178" s="26"/>
    </row>
    <row r="179" spans="1:1">
      <c r="A179" s="26"/>
    </row>
  </sheetData>
  <mergeCells count="21">
    <mergeCell ref="AI6:AP6"/>
    <mergeCell ref="T4:V4"/>
    <mergeCell ref="T5:V5"/>
    <mergeCell ref="T6:V6"/>
    <mergeCell ref="A6:A7"/>
    <mergeCell ref="L6:N6"/>
    <mergeCell ref="O6:Q6"/>
    <mergeCell ref="D6:F6"/>
    <mergeCell ref="G6:I6"/>
    <mergeCell ref="AI4:AP4"/>
    <mergeCell ref="AT3:AY3"/>
    <mergeCell ref="D4:F4"/>
    <mergeCell ref="G4:I4"/>
    <mergeCell ref="D5:F5"/>
    <mergeCell ref="G5:I5"/>
    <mergeCell ref="L4:N4"/>
    <mergeCell ref="L5:N5"/>
    <mergeCell ref="B3:K3"/>
    <mergeCell ref="O4:Q4"/>
    <mergeCell ref="O5:Q5"/>
    <mergeCell ref="AI5:AP5"/>
  </mergeCells>
  <conditionalFormatting sqref="AI8:AP17">
    <cfRule type="containsText" dxfId="14" priority="7" operator="containsText" text="No">
      <formula>NOT(ISERROR(SEARCH("No",AI8)))</formula>
    </cfRule>
  </conditionalFormatting>
  <conditionalFormatting sqref="AE8:AE17">
    <cfRule type="containsText" dxfId="13" priority="9" operator="containsText" text="No">
      <formula>NOT(ISERROR(SEARCH("No",AE8)))</formula>
    </cfRule>
  </conditionalFormatting>
  <conditionalFormatting sqref="AG8:AG17">
    <cfRule type="containsText" dxfId="12" priority="8" operator="containsText" text="No">
      <formula>NOT(ISERROR(SEARCH("No",AG8)))</formula>
    </cfRule>
  </conditionalFormatting>
  <conditionalFormatting sqref="AS17">
    <cfRule type="containsText" dxfId="11" priority="6" operator="containsText" text="No">
      <formula>NOT(ISERROR(SEARCH("No",AS17)))</formula>
    </cfRule>
  </conditionalFormatting>
  <conditionalFormatting sqref="AY8:AY17">
    <cfRule type="containsText" dxfId="10" priority="5" operator="containsText" text="Not considered by medical staff">
      <formula>NOT(ISERROR(SEARCH("Not considered by medical staff",AY8)))</formula>
    </cfRule>
  </conditionalFormatting>
  <conditionalFormatting sqref="AR8:AR17">
    <cfRule type="containsText" dxfId="9" priority="4" operator="containsText" text="Yes">
      <formula>NOT(ISERROR(SEARCH("Yes",AR8)))</formula>
    </cfRule>
  </conditionalFormatting>
  <conditionalFormatting sqref="W8:W17">
    <cfRule type="containsText" dxfId="8" priority="3" operator="containsText" text="No">
      <formula>NOT(ISERROR(SEARCH("No",W8)))</formula>
    </cfRule>
  </conditionalFormatting>
  <conditionalFormatting sqref="X8:X17">
    <cfRule type="containsText" dxfId="7" priority="2" operator="containsText" text="No">
      <formula>NOT(ISERROR(SEARCH("No",X8)))</formula>
    </cfRule>
  </conditionalFormatting>
  <conditionalFormatting sqref="Y8:Y17">
    <cfRule type="containsText" dxfId="6" priority="1" operator="containsText" text="Yes">
      <formula>NOT(ISERROR(SEARCH("Yes",Y8)))</formula>
    </cfRule>
  </conditionalFormatting>
  <dataValidations count="17">
    <dataValidation type="list" allowBlank="1" showInputMessage="1" showErrorMessage="1" sqref="C8:C17">
      <formula1>Answer1</formula1>
    </dataValidation>
    <dataValidation type="list" allowBlank="1" showInputMessage="1" showErrorMessage="1" sqref="J8:J17">
      <formula1>Answer2</formula1>
    </dataValidation>
    <dataValidation type="list" allowBlank="1" showInputMessage="1" showErrorMessage="1" sqref="K8:K17">
      <formula1>Answer3.1</formula1>
    </dataValidation>
    <dataValidation type="list" allowBlank="1" showInputMessage="1" showErrorMessage="1" sqref="R8:R17">
      <formula1>Answer4</formula1>
    </dataValidation>
    <dataValidation type="list" allowBlank="1" showInputMessage="1" showErrorMessage="1" sqref="S8:S17 W8:Y17">
      <formula1>Answer5</formula1>
    </dataValidation>
    <dataValidation type="list" allowBlank="1" showInputMessage="1" showErrorMessage="1" sqref="Z8:Z17">
      <formula1>Answer6</formula1>
    </dataValidation>
    <dataValidation type="list" allowBlank="1" showInputMessage="1" showErrorMessage="1" sqref="AA8:AA17">
      <formula1>Answer16</formula1>
    </dataValidation>
    <dataValidation type="list" allowBlank="1" showInputMessage="1" showErrorMessage="1" sqref="AB8:AB17">
      <formula1>Answer7</formula1>
    </dataValidation>
    <dataValidation type="list" allowBlank="1" showInputMessage="1" showErrorMessage="1" sqref="AC8:AC17">
      <formula1>Answer8.1</formula1>
    </dataValidation>
    <dataValidation type="list" allowBlank="1" showInputMessage="1" showErrorMessage="1" sqref="AE8:AE17 AT8:AX17">
      <formula1>Answer10</formula1>
    </dataValidation>
    <dataValidation type="list" allowBlank="1" showInputMessage="1" showErrorMessage="1" sqref="AQ8:AS17 AG8:AG17">
      <formula1>Answer12</formula1>
    </dataValidation>
    <dataValidation type="list" allowBlank="1" showInputMessage="1" showErrorMessage="1" sqref="AY8:AY17">
      <formula1>Answer15</formula1>
    </dataValidation>
    <dataValidation type="list" allowBlank="1" showInputMessage="1" showErrorMessage="1" sqref="AD8:AD17">
      <formula1>Answer9</formula1>
    </dataValidation>
    <dataValidation type="list" allowBlank="1" showInputMessage="1" showErrorMessage="1" sqref="AF8:AF17">
      <formula1>Answer11</formula1>
    </dataValidation>
    <dataValidation type="list" allowBlank="1" showInputMessage="1" showErrorMessage="1" sqref="AH8:AH17">
      <formula1>Answer13</formula1>
    </dataValidation>
    <dataValidation type="list" allowBlank="1" showInputMessage="1" showErrorMessage="1" sqref="AI8:AP17">
      <formula1>Answer111</formula1>
    </dataValidation>
    <dataValidation type="time" allowBlank="1" showInputMessage="1" showErrorMessage="1" sqref="E8:E17 H8:H17 M8:M17 P8:P17 U8:U17">
      <formula1>0</formula1>
      <formula2>0.999988425925926</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4"/>
  <dimension ref="A1:E94"/>
  <sheetViews>
    <sheetView topLeftCell="A79" workbookViewId="0">
      <selection activeCell="E74" sqref="E74"/>
    </sheetView>
  </sheetViews>
  <sheetFormatPr defaultRowHeight="15"/>
  <cols>
    <col min="5" max="5" width="87.28515625" customWidth="1"/>
  </cols>
  <sheetData>
    <row r="1" spans="1:5">
      <c r="A1" t="s">
        <v>78</v>
      </c>
      <c r="C1" t="s">
        <v>81</v>
      </c>
      <c r="E1" t="s">
        <v>117</v>
      </c>
    </row>
    <row r="2" spans="1:5">
      <c r="A2" t="s">
        <v>79</v>
      </c>
      <c r="C2" t="s">
        <v>136</v>
      </c>
      <c r="E2" t="s">
        <v>84</v>
      </c>
    </row>
    <row r="3" spans="1:5">
      <c r="A3" t="s">
        <v>80</v>
      </c>
      <c r="C3" t="s">
        <v>82</v>
      </c>
      <c r="E3" t="s">
        <v>83</v>
      </c>
    </row>
    <row r="4" spans="1:5">
      <c r="E4" t="s">
        <v>85</v>
      </c>
    </row>
    <row r="5" spans="1:5">
      <c r="E5" t="s">
        <v>86</v>
      </c>
    </row>
    <row r="6" spans="1:5">
      <c r="E6" t="s">
        <v>87</v>
      </c>
    </row>
    <row r="7" spans="1:5">
      <c r="E7" t="s">
        <v>88</v>
      </c>
    </row>
    <row r="8" spans="1:5">
      <c r="E8" t="s">
        <v>89</v>
      </c>
    </row>
    <row r="9" spans="1:5">
      <c r="E9" t="s">
        <v>90</v>
      </c>
    </row>
    <row r="10" spans="1:5">
      <c r="E10" t="s">
        <v>91</v>
      </c>
    </row>
    <row r="11" spans="1:5">
      <c r="E11" t="s">
        <v>92</v>
      </c>
    </row>
    <row r="12" spans="1:5">
      <c r="E12" t="s">
        <v>93</v>
      </c>
    </row>
    <row r="13" spans="1:5">
      <c r="E13" t="s">
        <v>94</v>
      </c>
    </row>
    <row r="14" spans="1:5">
      <c r="E14" t="s">
        <v>95</v>
      </c>
    </row>
    <row r="15" spans="1:5">
      <c r="E15" t="s">
        <v>96</v>
      </c>
    </row>
    <row r="16" spans="1:5">
      <c r="A16" t="s">
        <v>97</v>
      </c>
    </row>
    <row r="17" spans="1:5">
      <c r="A17" t="s">
        <v>98</v>
      </c>
    </row>
    <row r="18" spans="1:5">
      <c r="A18" t="s">
        <v>99</v>
      </c>
    </row>
    <row r="19" spans="1:5">
      <c r="A19" t="s">
        <v>100</v>
      </c>
    </row>
    <row r="20" spans="1:5">
      <c r="A20" t="s">
        <v>101</v>
      </c>
    </row>
    <row r="21" spans="1:5">
      <c r="A21" t="s">
        <v>102</v>
      </c>
    </row>
    <row r="23" spans="1:5">
      <c r="A23" t="s">
        <v>103</v>
      </c>
      <c r="E23" t="s">
        <v>105</v>
      </c>
    </row>
    <row r="24" spans="1:5">
      <c r="A24" t="s">
        <v>136</v>
      </c>
      <c r="E24" t="s">
        <v>106</v>
      </c>
    </row>
    <row r="25" spans="1:5">
      <c r="A25" t="s">
        <v>82</v>
      </c>
      <c r="E25" t="s">
        <v>107</v>
      </c>
    </row>
    <row r="26" spans="1:5">
      <c r="A26" t="s">
        <v>104</v>
      </c>
      <c r="E26" t="s">
        <v>108</v>
      </c>
    </row>
    <row r="27" spans="1:5">
      <c r="E27" t="s">
        <v>109</v>
      </c>
    </row>
    <row r="28" spans="1:5">
      <c r="E28" t="s">
        <v>112</v>
      </c>
    </row>
    <row r="29" spans="1:5">
      <c r="E29" t="s">
        <v>113</v>
      </c>
    </row>
    <row r="30" spans="1:5">
      <c r="E30" t="s">
        <v>114</v>
      </c>
    </row>
    <row r="31" spans="1:5">
      <c r="E31" t="s">
        <v>110</v>
      </c>
    </row>
    <row r="32" spans="1:5">
      <c r="E32" t="s">
        <v>111</v>
      </c>
    </row>
    <row r="33" spans="1:5">
      <c r="E33" t="s">
        <v>115</v>
      </c>
    </row>
    <row r="34" spans="1:5">
      <c r="E34" t="s">
        <v>116</v>
      </c>
    </row>
    <row r="35" spans="1:5">
      <c r="E35" t="s">
        <v>104</v>
      </c>
    </row>
    <row r="37" spans="1:5">
      <c r="A37" t="s">
        <v>118</v>
      </c>
      <c r="E37" t="s">
        <v>128</v>
      </c>
    </row>
    <row r="38" spans="1:5">
      <c r="A38" t="s">
        <v>120</v>
      </c>
      <c r="E38" t="s">
        <v>123</v>
      </c>
    </row>
    <row r="39" spans="1:5">
      <c r="A39" t="s">
        <v>119</v>
      </c>
      <c r="E39" t="s">
        <v>124</v>
      </c>
    </row>
    <row r="40" spans="1:5">
      <c r="A40" t="s">
        <v>121</v>
      </c>
      <c r="E40" t="s">
        <v>125</v>
      </c>
    </row>
    <row r="41" spans="1:5">
      <c r="A41" t="s">
        <v>122</v>
      </c>
      <c r="E41" t="s">
        <v>126</v>
      </c>
    </row>
    <row r="42" spans="1:5">
      <c r="A42" t="s">
        <v>104</v>
      </c>
      <c r="E42" t="s">
        <v>127</v>
      </c>
    </row>
    <row r="43" spans="1:5">
      <c r="E43" t="s">
        <v>104</v>
      </c>
    </row>
    <row r="45" spans="1:5">
      <c r="A45" t="s">
        <v>130</v>
      </c>
      <c r="E45" t="s">
        <v>135</v>
      </c>
    </row>
    <row r="46" spans="1:5">
      <c r="A46" t="s">
        <v>203</v>
      </c>
      <c r="E46" t="s">
        <v>136</v>
      </c>
    </row>
    <row r="47" spans="1:5">
      <c r="A47" t="s">
        <v>131</v>
      </c>
      <c r="E47" t="s">
        <v>82</v>
      </c>
    </row>
    <row r="48" spans="1:5">
      <c r="A48" t="s">
        <v>68</v>
      </c>
      <c r="E48" t="s">
        <v>104</v>
      </c>
    </row>
    <row r="49" spans="1:5">
      <c r="A49" t="s">
        <v>69</v>
      </c>
      <c r="E49" t="s">
        <v>134</v>
      </c>
    </row>
    <row r="50" spans="1:5">
      <c r="A50" t="s">
        <v>70</v>
      </c>
    </row>
    <row r="51" spans="1:5">
      <c r="A51" t="s">
        <v>195</v>
      </c>
      <c r="E51" t="s">
        <v>138</v>
      </c>
    </row>
    <row r="52" spans="1:5">
      <c r="A52" t="s">
        <v>132</v>
      </c>
      <c r="E52" t="s">
        <v>136</v>
      </c>
    </row>
    <row r="53" spans="1:5">
      <c r="A53" t="s">
        <v>133</v>
      </c>
      <c r="E53" t="s">
        <v>82</v>
      </c>
    </row>
    <row r="54" spans="1:5">
      <c r="A54" t="s">
        <v>134</v>
      </c>
      <c r="E54" t="s">
        <v>104</v>
      </c>
    </row>
    <row r="55" spans="1:5">
      <c r="E55" t="s">
        <v>201</v>
      </c>
    </row>
    <row r="56" spans="1:5">
      <c r="A56" t="s">
        <v>137</v>
      </c>
    </row>
    <row r="57" spans="1:5">
      <c r="A57" t="s">
        <v>123</v>
      </c>
      <c r="E57" t="s">
        <v>139</v>
      </c>
    </row>
    <row r="58" spans="1:5">
      <c r="A58" t="s">
        <v>124</v>
      </c>
      <c r="E58" t="s">
        <v>140</v>
      </c>
    </row>
    <row r="59" spans="1:5">
      <c r="A59" t="s">
        <v>125</v>
      </c>
      <c r="E59" t="s">
        <v>141</v>
      </c>
    </row>
    <row r="60" spans="1:5">
      <c r="A60" t="s">
        <v>126</v>
      </c>
      <c r="E60" t="s">
        <v>142</v>
      </c>
    </row>
    <row r="61" spans="1:5">
      <c r="A61" t="s">
        <v>127</v>
      </c>
      <c r="E61" t="s">
        <v>143</v>
      </c>
    </row>
    <row r="62" spans="1:5">
      <c r="A62" t="s">
        <v>104</v>
      </c>
      <c r="E62" t="s">
        <v>144</v>
      </c>
    </row>
    <row r="63" spans="1:5">
      <c r="A63" t="s">
        <v>201</v>
      </c>
      <c r="E63" t="s">
        <v>96</v>
      </c>
    </row>
    <row r="64" spans="1:5">
      <c r="E64" t="s">
        <v>104</v>
      </c>
    </row>
    <row r="65" spans="1:5">
      <c r="E65" t="s">
        <v>201</v>
      </c>
    </row>
    <row r="67" spans="1:5">
      <c r="A67" t="s">
        <v>145</v>
      </c>
      <c r="E67" t="s">
        <v>200</v>
      </c>
    </row>
    <row r="68" spans="1:5">
      <c r="A68" t="s">
        <v>146</v>
      </c>
      <c r="E68" t="s">
        <v>136</v>
      </c>
    </row>
    <row r="69" spans="1:5">
      <c r="A69" t="s">
        <v>147</v>
      </c>
      <c r="E69" t="s">
        <v>82</v>
      </c>
    </row>
    <row r="70" spans="1:5">
      <c r="A70" t="s">
        <v>148</v>
      </c>
      <c r="E70" t="s">
        <v>152</v>
      </c>
    </row>
    <row r="71" spans="1:5">
      <c r="A71" t="s">
        <v>71</v>
      </c>
      <c r="E71" t="s">
        <v>201</v>
      </c>
    </row>
    <row r="72" spans="1:5">
      <c r="A72" t="s">
        <v>149</v>
      </c>
    </row>
    <row r="73" spans="1:5">
      <c r="A73" t="s">
        <v>72</v>
      </c>
    </row>
    <row r="74" spans="1:5">
      <c r="A74" t="s">
        <v>150</v>
      </c>
    </row>
    <row r="75" spans="1:5">
      <c r="A75" t="s">
        <v>151</v>
      </c>
    </row>
    <row r="76" spans="1:5">
      <c r="A76" t="s">
        <v>201</v>
      </c>
    </row>
    <row r="77" spans="1:5">
      <c r="A77" t="s">
        <v>152</v>
      </c>
    </row>
    <row r="78" spans="1:5">
      <c r="A78" t="s">
        <v>133</v>
      </c>
    </row>
    <row r="80" spans="1:5">
      <c r="A80" t="s">
        <v>153</v>
      </c>
    </row>
    <row r="81" spans="1:5">
      <c r="A81" t="s">
        <v>154</v>
      </c>
    </row>
    <row r="82" spans="1:5">
      <c r="A82" t="s">
        <v>155</v>
      </c>
    </row>
    <row r="84" spans="1:5">
      <c r="A84" t="s">
        <v>192</v>
      </c>
    </row>
    <row r="85" spans="1:5">
      <c r="A85" t="s">
        <v>186</v>
      </c>
      <c r="E85" t="s">
        <v>129</v>
      </c>
    </row>
    <row r="86" spans="1:5">
      <c r="A86" t="s">
        <v>187</v>
      </c>
      <c r="E86" t="s">
        <v>131</v>
      </c>
    </row>
    <row r="87" spans="1:5">
      <c r="A87" t="s">
        <v>188</v>
      </c>
      <c r="E87" t="s">
        <v>68</v>
      </c>
    </row>
    <row r="88" spans="1:5">
      <c r="A88" t="s">
        <v>189</v>
      </c>
      <c r="E88" t="s">
        <v>69</v>
      </c>
    </row>
    <row r="89" spans="1:5">
      <c r="A89" t="s">
        <v>190</v>
      </c>
      <c r="E89" t="s">
        <v>70</v>
      </c>
    </row>
    <row r="90" spans="1:5">
      <c r="A90" t="s">
        <v>191</v>
      </c>
    </row>
    <row r="91" spans="1:5">
      <c r="A91" t="s">
        <v>96</v>
      </c>
      <c r="E91" t="s">
        <v>194</v>
      </c>
    </row>
    <row r="92" spans="1:5">
      <c r="E92" t="s">
        <v>132</v>
      </c>
    </row>
    <row r="93" spans="1:5">
      <c r="E93" t="s">
        <v>133</v>
      </c>
    </row>
    <row r="94" spans="1:5">
      <c r="E94"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6"/>
  <dimension ref="C1:P25"/>
  <sheetViews>
    <sheetView showGridLines="0" zoomScaleNormal="100" workbookViewId="0">
      <selection activeCell="P5" sqref="P5"/>
    </sheetView>
  </sheetViews>
  <sheetFormatPr defaultRowHeight="15"/>
  <cols>
    <col min="10" max="10" width="12.5703125" customWidth="1"/>
    <col min="11" max="11" width="12.28515625" customWidth="1"/>
    <col min="12" max="12" width="11.140625" customWidth="1"/>
    <col min="13" max="13" width="7" customWidth="1"/>
    <col min="14" max="14" width="12.5703125" customWidth="1"/>
    <col min="15" max="15" width="12.7109375" customWidth="1"/>
    <col min="16" max="16" width="11" customWidth="1"/>
  </cols>
  <sheetData>
    <row r="1" spans="3:16">
      <c r="C1" s="124" t="s">
        <v>221</v>
      </c>
      <c r="D1" s="124"/>
      <c r="E1" s="124"/>
    </row>
    <row r="3" spans="3:16" ht="34.5" customHeight="1">
      <c r="J3" s="127" t="s">
        <v>204</v>
      </c>
      <c r="K3" s="128"/>
      <c r="L3" s="129"/>
      <c r="N3" s="127" t="s">
        <v>213</v>
      </c>
      <c r="O3" s="128"/>
      <c r="P3" s="129"/>
    </row>
    <row r="4" spans="3:16" ht="30.75" customHeight="1">
      <c r="J4" s="69">
        <v>2</v>
      </c>
      <c r="K4" s="69">
        <v>4</v>
      </c>
      <c r="L4" s="69">
        <v>5</v>
      </c>
      <c r="N4" s="69">
        <v>2</v>
      </c>
      <c r="O4" s="69">
        <v>4</v>
      </c>
      <c r="P4" s="69">
        <v>5</v>
      </c>
    </row>
    <row r="5" spans="3:16">
      <c r="J5" s="70" t="s">
        <v>166</v>
      </c>
      <c r="K5" s="70">
        <v>18</v>
      </c>
      <c r="L5" s="70" t="s">
        <v>185</v>
      </c>
      <c r="N5" s="70" t="str">
        <f>'Audit Tool'!W30</f>
        <v>No data</v>
      </c>
      <c r="O5" s="70" t="str">
        <f>'Audit Tool'!AE30</f>
        <v>No data</v>
      </c>
      <c r="P5" s="70" t="str">
        <f>'Audit Tool'!AY30</f>
        <v>No data</v>
      </c>
    </row>
    <row r="6" spans="3:16">
      <c r="J6" s="70" t="s">
        <v>165</v>
      </c>
      <c r="K6" s="70">
        <v>20</v>
      </c>
      <c r="N6" s="70" t="str">
        <f>'Audit Tool'!X30</f>
        <v>No data</v>
      </c>
      <c r="O6" s="70" t="str">
        <f>'Audit Tool'!AG30</f>
        <v>No data</v>
      </c>
    </row>
    <row r="7" spans="3:16">
      <c r="J7" s="70">
        <v>13</v>
      </c>
      <c r="K7" s="70" t="s">
        <v>205</v>
      </c>
      <c r="N7" s="70" t="str">
        <f>'Audit Tool'!Y30</f>
        <v>No data</v>
      </c>
      <c r="O7" s="70" t="str">
        <f>'Audit Tool'!AI30</f>
        <v>No data</v>
      </c>
    </row>
    <row r="8" spans="3:16">
      <c r="K8" s="70" t="s">
        <v>206</v>
      </c>
      <c r="O8" s="70" t="str">
        <f>'Audit Tool'!AJ30</f>
        <v>No data</v>
      </c>
    </row>
    <row r="9" spans="3:16">
      <c r="K9" s="70" t="s">
        <v>207</v>
      </c>
      <c r="O9" s="70" t="str">
        <f>'Audit Tool'!AK30</f>
        <v>No data</v>
      </c>
    </row>
    <row r="10" spans="3:16">
      <c r="K10" s="70" t="s">
        <v>208</v>
      </c>
      <c r="O10" s="70" t="str">
        <f>'Audit Tool'!AL30</f>
        <v>No data</v>
      </c>
    </row>
    <row r="11" spans="3:16">
      <c r="K11" s="70" t="s">
        <v>209</v>
      </c>
      <c r="O11" s="70" t="str">
        <f>'Audit Tool'!AM30</f>
        <v>No data</v>
      </c>
    </row>
    <row r="12" spans="3:16">
      <c r="K12" s="70" t="s">
        <v>210</v>
      </c>
      <c r="O12" s="70" t="str">
        <f>'Audit Tool'!AN30</f>
        <v>No data</v>
      </c>
    </row>
    <row r="13" spans="3:16">
      <c r="K13" s="70" t="s">
        <v>211</v>
      </c>
      <c r="O13" s="70" t="str">
        <f>'Audit Tool'!AO30</f>
        <v>No data</v>
      </c>
    </row>
    <row r="14" spans="3:16">
      <c r="K14" s="70" t="s">
        <v>212</v>
      </c>
      <c r="O14" s="70" t="str">
        <f>'Audit Tool'!AP30</f>
        <v>No data</v>
      </c>
    </row>
    <row r="15" spans="3:16">
      <c r="K15" s="70">
        <v>24</v>
      </c>
      <c r="O15" s="70" t="str">
        <f>'Audit Tool'!AR30</f>
        <v>No data</v>
      </c>
    </row>
    <row r="16" spans="3:16">
      <c r="K16" s="70">
        <v>25</v>
      </c>
      <c r="O16" s="70" t="str">
        <f>'Audit Tool'!AS30</f>
        <v>No data</v>
      </c>
    </row>
    <row r="19" spans="10:15">
      <c r="J19" s="130" t="s">
        <v>214</v>
      </c>
      <c r="K19" s="131"/>
      <c r="L19" s="132"/>
      <c r="N19" s="125" t="s">
        <v>215</v>
      </c>
      <c r="O19" s="126" t="s">
        <v>216</v>
      </c>
    </row>
    <row r="20" spans="10:15">
      <c r="J20" s="71" t="str">
        <f>IF(N5="No data","No data",IF(N5="NA","NA",IF(N5="%","%",SUM(N5:N7)/COUNT(N5:N7))))</f>
        <v>No data</v>
      </c>
      <c r="K20" s="71" t="str">
        <f>IF(O5="No data","No data",IF(O5="NA","NA",IF(O5="%","%",SUM(O5:O16)/COUNT(O5:O16))))</f>
        <v>No data</v>
      </c>
      <c r="L20" s="71" t="str">
        <f>IF(P5="No data","No data",IF(P5="NA","NA",IF(P5="%","%",SUM(P5)/COUNT(P5))))</f>
        <v>No data</v>
      </c>
      <c r="N20" s="125"/>
      <c r="O20" s="126"/>
    </row>
    <row r="21" spans="10:15">
      <c r="N21" s="125"/>
      <c r="O21" s="126"/>
    </row>
    <row r="22" spans="10:15">
      <c r="N22" s="125"/>
      <c r="O22" s="126"/>
    </row>
    <row r="23" spans="10:15">
      <c r="N23" s="125"/>
      <c r="O23" s="126"/>
    </row>
    <row r="24" spans="10:15">
      <c r="N24" s="72" t="s">
        <v>217</v>
      </c>
      <c r="O24" s="73">
        <v>100</v>
      </c>
    </row>
    <row r="25" spans="10:15">
      <c r="N25" s="72" t="s">
        <v>218</v>
      </c>
      <c r="O25" s="74">
        <v>50</v>
      </c>
    </row>
  </sheetData>
  <mergeCells count="6">
    <mergeCell ref="C1:E1"/>
    <mergeCell ref="N19:N23"/>
    <mergeCell ref="O19:O23"/>
    <mergeCell ref="J3:L3"/>
    <mergeCell ref="N3:P3"/>
    <mergeCell ref="J19:L19"/>
  </mergeCells>
  <conditionalFormatting sqref="N5:N7 O5:O16 P5 J20:L20">
    <cfRule type="expression" dxfId="5" priority="1">
      <formula>"(=$N$4:$N$6,$O$4:$O$15,$P$4,$J$19:$L$19=""%"")"</formula>
    </cfRule>
    <cfRule type="expression" dxfId="4" priority="2">
      <formula>"(=$N$4:$N$6,$O$4:$O$15,$P$4,$J$19:$L$19=""NA"")"</formula>
    </cfRule>
    <cfRule type="expression" dxfId="3" priority="3">
      <formula>"(=$N$4:$N$6,$O$4:$O$15,$P$4,$J$19:$L$19=""No data"")"</formula>
    </cfRule>
    <cfRule type="cellIs" dxfId="2" priority="4" operator="equal">
      <formula>$O$24</formula>
    </cfRule>
    <cfRule type="cellIs" dxfId="1" priority="5" operator="lessThan">
      <formula>$O$25</formula>
    </cfRule>
    <cfRule type="cellIs" dxfId="0" priority="6" operator="between">
      <formula>$O$25</formula>
      <formula>$O$24</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codeName="Sheet5"/>
  <dimension ref="A1:B5"/>
  <sheetViews>
    <sheetView topLeftCell="B1" zoomScaleNormal="100" workbookViewId="0">
      <selection activeCell="B4" sqref="B4"/>
    </sheetView>
  </sheetViews>
  <sheetFormatPr defaultRowHeight="15"/>
  <cols>
    <col min="2" max="2" width="128.42578125" customWidth="1"/>
  </cols>
  <sheetData>
    <row r="1" spans="1:2" ht="18.75">
      <c r="A1" s="133" t="s">
        <v>73</v>
      </c>
      <c r="B1" s="134"/>
    </row>
    <row r="2" spans="1:2" ht="44.25" customHeight="1">
      <c r="A2" s="39">
        <v>1</v>
      </c>
      <c r="B2" s="29" t="s">
        <v>74</v>
      </c>
    </row>
    <row r="3" spans="1:2" ht="32.25" customHeight="1">
      <c r="A3" s="39">
        <v>2</v>
      </c>
      <c r="B3" s="29" t="s">
        <v>75</v>
      </c>
    </row>
    <row r="4" spans="1:2" ht="45" customHeight="1">
      <c r="A4" s="39">
        <v>3</v>
      </c>
      <c r="B4" s="29" t="s">
        <v>76</v>
      </c>
    </row>
    <row r="5" spans="1:2" ht="30">
      <c r="A5" s="40">
        <v>4</v>
      </c>
      <c r="B5" s="41" t="s">
        <v>77</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17</vt:i4>
      </vt:variant>
    </vt:vector>
  </HeadingPairs>
  <TitlesOfParts>
    <vt:vector size="23" baseType="lpstr">
      <vt:lpstr>Introduction</vt:lpstr>
      <vt:lpstr>Instructions</vt:lpstr>
      <vt:lpstr>Audit Tool</vt:lpstr>
      <vt:lpstr>Answer sheet</vt:lpstr>
      <vt:lpstr>Summary</vt:lpstr>
      <vt:lpstr>Recommendations</vt:lpstr>
      <vt:lpstr>Answer1</vt:lpstr>
      <vt:lpstr>Answer10</vt:lpstr>
      <vt:lpstr>Answer11</vt:lpstr>
      <vt:lpstr>Answer111</vt:lpstr>
      <vt:lpstr>Answer12</vt:lpstr>
      <vt:lpstr>Answer13</vt:lpstr>
      <vt:lpstr>Answer14</vt:lpstr>
      <vt:lpstr>Answer15</vt:lpstr>
      <vt:lpstr>Answer16</vt:lpstr>
      <vt:lpstr>Answer2</vt:lpstr>
      <vt:lpstr>Answer3.1</vt:lpstr>
      <vt:lpstr>Answer4</vt:lpstr>
      <vt:lpstr>Answer5</vt:lpstr>
      <vt:lpstr>Answer6</vt:lpstr>
      <vt:lpstr>Answer7</vt:lpstr>
      <vt:lpstr>Answer8.1</vt:lpstr>
      <vt:lpstr>Answer9</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abutt</dc:creator>
  <cp:lastModifiedBy>ralleway</cp:lastModifiedBy>
  <dcterms:created xsi:type="dcterms:W3CDTF">2015-07-13T08:46:03Z</dcterms:created>
  <dcterms:modified xsi:type="dcterms:W3CDTF">2016-04-12T09:19:43Z</dcterms:modified>
</cp:coreProperties>
</file>